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<sst xmlns="http://schemas.openxmlformats.org/spreadsheetml/2006/main" count="5838" uniqueCount="1508">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</sst>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27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5" fillId="34" borderId="188" applyNumberFormat="0" applyAlignment="0" applyProtection="0">
      <alignment vertical="center"/>
    </xf>
    <xf numFmtId="0" fontId="36" fillId="34" borderId="184" applyNumberFormat="0" applyAlignment="0" applyProtection="0">
      <alignment vertical="center"/>
    </xf>
    <xf numFmtId="0" fontId="37" fillId="35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41" fillId="38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24" activePane="bottomRight" state="frozen"/>
      <selection/>
      <selection pane="topRight"/>
      <selection pane="bottomLeft"/>
      <selection pane="bottomRight" activeCell="BO15" sqref="BO1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8" t="s">
        <v>13</v>
      </c>
      <c r="C3" s="948" t="s">
        <v>14</v>
      </c>
      <c r="D3" s="948" t="s">
        <v>15</v>
      </c>
      <c r="E3" s="949" t="s">
        <v>16</v>
      </c>
      <c r="F3" s="948" t="s">
        <v>17</v>
      </c>
      <c r="G3" s="948" t="s">
        <v>18</v>
      </c>
      <c r="H3" s="948" t="s">
        <v>19</v>
      </c>
      <c r="I3" s="948" t="s">
        <v>20</v>
      </c>
      <c r="J3" s="948" t="s">
        <v>21</v>
      </c>
      <c r="K3" s="949" t="s">
        <v>22</v>
      </c>
      <c r="L3" s="962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2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2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2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2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2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50" t="s">
        <v>24</v>
      </c>
      <c r="E4" s="951" t="s">
        <v>25</v>
      </c>
      <c r="F4" s="952" t="s">
        <v>26</v>
      </c>
      <c r="G4" s="952" t="s">
        <v>27</v>
      </c>
      <c r="H4" s="952" t="s">
        <v>28</v>
      </c>
      <c r="I4" s="952" t="s">
        <v>29</v>
      </c>
      <c r="J4" s="952" t="s">
        <v>30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/>
      <c r="AT4" s="1030">
        <v>1</v>
      </c>
      <c r="AU4" s="990"/>
      <c r="AV4" s="1029"/>
      <c r="AW4" s="1030"/>
      <c r="AX4" s="1030"/>
      <c r="AY4" s="1030">
        <v>3</v>
      </c>
      <c r="AZ4" s="1030">
        <v>1</v>
      </c>
      <c r="BA4" s="990"/>
      <c r="BB4" s="1029"/>
      <c r="BC4" s="1030"/>
      <c r="BD4" s="1030"/>
      <c r="BE4" s="1030">
        <v>0.05</v>
      </c>
      <c r="BF4" s="1030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>
        <f t="shared" si="6"/>
        <v>0</v>
      </c>
      <c r="CD4" s="1057">
        <f t="shared" si="6"/>
        <v>0</v>
      </c>
      <c r="CE4" s="107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3" t="s">
        <v>34</v>
      </c>
      <c r="G5" s="953" t="s">
        <v>35</v>
      </c>
      <c r="H5" s="953" t="s">
        <v>36</v>
      </c>
      <c r="I5" s="953" t="s">
        <v>37</v>
      </c>
      <c r="J5" s="953" t="s">
        <v>38</v>
      </c>
      <c r="K5" s="964"/>
      <c r="L5" s="566"/>
      <c r="M5" s="965">
        <v>1</v>
      </c>
      <c r="N5" s="965"/>
      <c r="O5" s="965"/>
      <c r="P5" s="965">
        <v>2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5"/>
      <c r="AF5" s="965"/>
      <c r="AG5" s="965"/>
      <c r="AH5" s="965"/>
      <c r="AI5" s="991"/>
      <c r="AJ5" s="566"/>
      <c r="AK5" s="965">
        <v>1</v>
      </c>
      <c r="AL5" s="965"/>
      <c r="AM5" s="965"/>
      <c r="AN5" s="965"/>
      <c r="AO5" s="991"/>
      <c r="AP5" s="1031"/>
      <c r="AQ5" s="773">
        <v>2</v>
      </c>
      <c r="AR5" s="1032"/>
      <c r="AS5" s="773"/>
      <c r="AT5" s="773"/>
      <c r="AU5" s="995"/>
      <c r="AV5" s="1031"/>
      <c r="AW5" s="773">
        <v>2</v>
      </c>
      <c r="AX5" s="1032"/>
      <c r="AY5" s="773"/>
      <c r="AZ5" s="773"/>
      <c r="BA5" s="995"/>
      <c r="BB5" s="1031"/>
      <c r="BC5" s="773">
        <v>0.17</v>
      </c>
      <c r="BD5" s="1032"/>
      <c r="BE5" s="773"/>
      <c r="BF5" s="773"/>
      <c r="BG5" s="995"/>
      <c r="BH5" s="800">
        <f t="shared" si="0"/>
        <v>0</v>
      </c>
      <c r="BI5" s="1044">
        <f t="shared" si="1"/>
        <v>1</v>
      </c>
      <c r="BJ5" s="1045">
        <f t="shared" si="2"/>
        <v>0</v>
      </c>
      <c r="BK5" s="1044">
        <f t="shared" si="3"/>
        <v>0</v>
      </c>
      <c r="BL5" s="1044">
        <f t="shared" si="4"/>
        <v>2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1</v>
      </c>
      <c r="BV5" s="1059">
        <f t="shared" si="5"/>
        <v>0</v>
      </c>
      <c r="BW5" s="1058">
        <f t="shared" si="5"/>
        <v>0</v>
      </c>
      <c r="BX5" s="1058">
        <f t="shared" si="5"/>
        <v>2</v>
      </c>
      <c r="BY5" s="995"/>
      <c r="BZ5" s="1060" t="str">
        <f t="shared" ref="BZ5:CE30" si="8">IF(BB5&lt;&gt;0,BT5/BB5*7,"-")</f>
        <v>-</v>
      </c>
      <c r="CA5" s="833">
        <f t="shared" si="6"/>
        <v>41.1764705882353</v>
      </c>
      <c r="CB5" s="1061" t="str">
        <f t="shared" si="6"/>
        <v>-</v>
      </c>
      <c r="CC5" s="833" t="str">
        <f t="shared" si="6"/>
        <v>-</v>
      </c>
      <c r="CD5" s="833" t="str">
        <f t="shared" si="6"/>
        <v>-</v>
      </c>
      <c r="CE5" s="107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50" t="s">
        <v>39</v>
      </c>
      <c r="E6" s="951" t="s">
        <v>40</v>
      </c>
      <c r="F6" s="954" t="s">
        <v>41</v>
      </c>
      <c r="G6" s="954" t="s">
        <v>42</v>
      </c>
      <c r="H6" s="954" t="s">
        <v>43</v>
      </c>
      <c r="I6" s="966" t="s">
        <v>44</v>
      </c>
      <c r="J6" s="966" t="s">
        <v>45</v>
      </c>
      <c r="K6" s="967"/>
      <c r="L6" s="577"/>
      <c r="M6" s="968"/>
      <c r="N6" s="968">
        <v>2</v>
      </c>
      <c r="O6" s="968"/>
      <c r="P6" s="968">
        <v>3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/>
      <c r="AI6" s="996"/>
      <c r="AJ6" s="577"/>
      <c r="AK6" s="968"/>
      <c r="AL6" s="968"/>
      <c r="AM6" s="968"/>
      <c r="AN6" s="968"/>
      <c r="AO6" s="996"/>
      <c r="AP6" s="579"/>
      <c r="AQ6" s="778"/>
      <c r="AR6" s="778">
        <v>1</v>
      </c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2</v>
      </c>
      <c r="BA6" s="999"/>
      <c r="BB6" s="579"/>
      <c r="BC6" s="778"/>
      <c r="BD6" s="778">
        <v>0.08</v>
      </c>
      <c r="BE6" s="778"/>
      <c r="BF6" s="778">
        <v>0.1</v>
      </c>
      <c r="BG6" s="999"/>
      <c r="BH6" s="598">
        <f t="shared" si="0"/>
        <v>0</v>
      </c>
      <c r="BI6" s="1046">
        <f t="shared" si="1"/>
        <v>0</v>
      </c>
      <c r="BJ6" s="1046">
        <f t="shared" si="2"/>
        <v>2</v>
      </c>
      <c r="BK6" s="1046">
        <f t="shared" si="3"/>
        <v>0</v>
      </c>
      <c r="BL6" s="1046">
        <f t="shared" si="4"/>
        <v>3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2</v>
      </c>
      <c r="BW6" s="1062">
        <f t="shared" si="5"/>
        <v>0</v>
      </c>
      <c r="BX6" s="1062">
        <f t="shared" si="5"/>
        <v>3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210</v>
      </c>
      <c r="CE6" s="107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5" t="s">
        <v>49</v>
      </c>
      <c r="G7" s="955" t="s">
        <v>50</v>
      </c>
      <c r="H7" s="955" t="s">
        <v>51</v>
      </c>
      <c r="I7" s="955" t="s">
        <v>52</v>
      </c>
      <c r="J7" s="952" t="s">
        <v>53</v>
      </c>
      <c r="K7" s="969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>
        <v>1</v>
      </c>
      <c r="AI7" s="987"/>
      <c r="AJ7" s="703"/>
      <c r="AK7" s="704">
        <v>1</v>
      </c>
      <c r="AL7" s="704"/>
      <c r="AM7" s="704"/>
      <c r="AN7" s="704">
        <v>1</v>
      </c>
      <c r="AO7" s="987"/>
      <c r="AP7" s="1029"/>
      <c r="AQ7" s="1030">
        <v>1</v>
      </c>
      <c r="AR7" s="1030"/>
      <c r="AS7" s="1030"/>
      <c r="AT7" s="1030">
        <v>1</v>
      </c>
      <c r="AU7" s="990"/>
      <c r="AV7" s="1029"/>
      <c r="AW7" s="1030">
        <v>1</v>
      </c>
      <c r="AX7" s="1030"/>
      <c r="AY7" s="1030"/>
      <c r="AZ7" s="1030">
        <v>1</v>
      </c>
      <c r="BA7" s="990"/>
      <c r="BB7" s="1029"/>
      <c r="BC7" s="1030">
        <v>0.12</v>
      </c>
      <c r="BD7" s="1030"/>
      <c r="BE7" s="1030"/>
      <c r="BF7" s="1030">
        <v>0.27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6" t="str">
        <f t="shared" si="8"/>
        <v>-</v>
      </c>
      <c r="CA7" s="1057">
        <f t="shared" si="6"/>
        <v>175</v>
      </c>
      <c r="CB7" s="1057" t="str">
        <f t="shared" si="6"/>
        <v>-</v>
      </c>
      <c r="CC7" s="1057" t="str">
        <f t="shared" si="6"/>
        <v>-</v>
      </c>
      <c r="CD7" s="1057">
        <f t="shared" si="6"/>
        <v>103.703703703704</v>
      </c>
      <c r="CE7" s="1073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6" t="s">
        <v>56</v>
      </c>
      <c r="G8" s="956" t="s">
        <v>57</v>
      </c>
      <c r="H8" s="956" t="s">
        <v>58</v>
      </c>
      <c r="I8" s="953" t="s">
        <v>59</v>
      </c>
      <c r="J8" s="953" t="s">
        <v>60</v>
      </c>
      <c r="K8" s="970"/>
      <c r="L8" s="566">
        <v>2</v>
      </c>
      <c r="M8" s="965">
        <v>2</v>
      </c>
      <c r="N8" s="965">
        <v>1</v>
      </c>
      <c r="O8" s="965">
        <v>2</v>
      </c>
      <c r="P8" s="965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/>
      <c r="AK8" s="965"/>
      <c r="AL8" s="965">
        <v>2</v>
      </c>
      <c r="AM8" s="965"/>
      <c r="AN8" s="965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0.27</v>
      </c>
      <c r="BE8" s="773">
        <v>0.02</v>
      </c>
      <c r="BF8" s="773">
        <v>0.17</v>
      </c>
      <c r="BG8" s="995"/>
      <c r="BH8" s="586">
        <f t="shared" si="0"/>
        <v>2</v>
      </c>
      <c r="BI8" s="1044">
        <f t="shared" si="1"/>
        <v>2</v>
      </c>
      <c r="BJ8" s="1044">
        <f t="shared" si="2"/>
        <v>1</v>
      </c>
      <c r="BK8" s="1044">
        <f t="shared" si="3"/>
        <v>2</v>
      </c>
      <c r="BL8" s="1044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58">
        <f t="shared" si="5"/>
        <v>2</v>
      </c>
      <c r="BV8" s="1058">
        <f t="shared" si="5"/>
        <v>1</v>
      </c>
      <c r="BW8" s="1058">
        <f t="shared" si="5"/>
        <v>2</v>
      </c>
      <c r="BX8" s="1058">
        <f t="shared" si="5"/>
        <v>5</v>
      </c>
      <c r="BY8" s="995"/>
      <c r="BZ8" s="832">
        <f t="shared" si="8"/>
        <v>140</v>
      </c>
      <c r="CA8" s="833">
        <f t="shared" si="6"/>
        <v>140</v>
      </c>
      <c r="CB8" s="833">
        <f t="shared" si="6"/>
        <v>25.9259259259259</v>
      </c>
      <c r="CC8" s="833">
        <f t="shared" si="6"/>
        <v>700</v>
      </c>
      <c r="CD8" s="833">
        <f t="shared" si="6"/>
        <v>205.882352941176</v>
      </c>
      <c r="CE8" s="1074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6" t="s">
        <v>63</v>
      </c>
      <c r="G9" s="956" t="s">
        <v>64</v>
      </c>
      <c r="H9" s="956" t="s">
        <v>65</v>
      </c>
      <c r="I9" s="953" t="s">
        <v>66</v>
      </c>
      <c r="J9" s="953" t="s">
        <v>67</v>
      </c>
      <c r="K9" s="970"/>
      <c r="L9" s="566">
        <v>5</v>
      </c>
      <c r="M9" s="965">
        <v>2</v>
      </c>
      <c r="N9" s="965">
        <v>2</v>
      </c>
      <c r="O9" s="965">
        <v>2</v>
      </c>
      <c r="P9" s="965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4">
        <f t="shared" si="1"/>
        <v>2</v>
      </c>
      <c r="BJ9" s="1044">
        <f t="shared" si="2"/>
        <v>2</v>
      </c>
      <c r="BK9" s="1044">
        <f t="shared" si="3"/>
        <v>2</v>
      </c>
      <c r="BL9" s="1044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58">
        <f t="shared" si="5"/>
        <v>2</v>
      </c>
      <c r="BV9" s="1058">
        <f t="shared" si="5"/>
        <v>2</v>
      </c>
      <c r="BW9" s="1058">
        <f t="shared" si="5"/>
        <v>2</v>
      </c>
      <c r="BX9" s="1058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50" t="s">
        <v>68</v>
      </c>
      <c r="E10" s="951" t="s">
        <v>69</v>
      </c>
      <c r="F10" s="954" t="s">
        <v>70</v>
      </c>
      <c r="G10" s="954" t="s">
        <v>71</v>
      </c>
      <c r="H10" s="954" t="s">
        <v>72</v>
      </c>
      <c r="I10" s="966" t="s">
        <v>73</v>
      </c>
      <c r="J10" s="966" t="s">
        <v>74</v>
      </c>
      <c r="K10" s="971"/>
      <c r="L10" s="577">
        <v>3</v>
      </c>
      <c r="M10" s="968">
        <v>2</v>
      </c>
      <c r="N10" s="968">
        <v>3</v>
      </c>
      <c r="O10" s="968">
        <v>3</v>
      </c>
      <c r="P10" s="968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8"/>
      <c r="AF10" s="968"/>
      <c r="AG10" s="968"/>
      <c r="AH10" s="968"/>
      <c r="AI10" s="996"/>
      <c r="AJ10" s="577"/>
      <c r="AK10" s="968">
        <v>1</v>
      </c>
      <c r="AL10" s="968"/>
      <c r="AM10" s="968"/>
      <c r="AN10" s="968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3</v>
      </c>
      <c r="BI10" s="1046">
        <f t="shared" si="1"/>
        <v>2</v>
      </c>
      <c r="BJ10" s="1046">
        <f t="shared" si="2"/>
        <v>3</v>
      </c>
      <c r="BK10" s="1046">
        <f t="shared" si="3"/>
        <v>3</v>
      </c>
      <c r="BL10" s="1046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2">
        <f t="shared" si="5"/>
        <v>2</v>
      </c>
      <c r="BV10" s="1062">
        <f t="shared" si="5"/>
        <v>3</v>
      </c>
      <c r="BW10" s="1062">
        <f t="shared" si="5"/>
        <v>3</v>
      </c>
      <c r="BX10" s="1062">
        <f t="shared" si="5"/>
        <v>3</v>
      </c>
      <c r="BY10" s="999"/>
      <c r="BZ10" s="836">
        <f t="shared" si="8"/>
        <v>1050</v>
      </c>
      <c r="CA10" s="837">
        <f t="shared" si="6"/>
        <v>116.666666666667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5" t="s">
        <v>76</v>
      </c>
      <c r="G11" s="955" t="s">
        <v>77</v>
      </c>
      <c r="H11" s="955" t="s">
        <v>78</v>
      </c>
      <c r="I11" s="952" t="s">
        <v>79</v>
      </c>
      <c r="J11" s="952" t="s">
        <v>80</v>
      </c>
      <c r="K11" s="972" t="s">
        <v>81</v>
      </c>
      <c r="L11" s="703">
        <v>5</v>
      </c>
      <c r="M11" s="704"/>
      <c r="N11" s="704">
        <v>5</v>
      </c>
      <c r="O11" s="704"/>
      <c r="P11" s="704">
        <v>3</v>
      </c>
      <c r="Q11" s="1001">
        <v>4</v>
      </c>
      <c r="R11" s="988"/>
      <c r="S11" s="989"/>
      <c r="T11" s="989">
        <v>2</v>
      </c>
      <c r="U11" s="989"/>
      <c r="V11" s="989">
        <v>6</v>
      </c>
      <c r="W11" s="1002">
        <v>2</v>
      </c>
      <c r="X11" s="988"/>
      <c r="Y11" s="989">
        <v>10</v>
      </c>
      <c r="Z11" s="989"/>
      <c r="AA11" s="989">
        <v>20</v>
      </c>
      <c r="AB11" s="989"/>
      <c r="AC11" s="1002"/>
      <c r="AD11" s="703">
        <v>1</v>
      </c>
      <c r="AE11" s="704">
        <v>1</v>
      </c>
      <c r="AF11" s="704">
        <v>2</v>
      </c>
      <c r="AG11" s="704">
        <v>2</v>
      </c>
      <c r="AH11" s="704">
        <v>1</v>
      </c>
      <c r="AI11" s="1001">
        <v>1</v>
      </c>
      <c r="AJ11" s="703">
        <v>5</v>
      </c>
      <c r="AK11" s="704">
        <v>10</v>
      </c>
      <c r="AL11" s="704">
        <v>5</v>
      </c>
      <c r="AM11" s="704">
        <v>5</v>
      </c>
      <c r="AN11" s="704">
        <v>2</v>
      </c>
      <c r="AO11" s="1001">
        <v>2</v>
      </c>
      <c r="AP11" s="1029">
        <v>8</v>
      </c>
      <c r="AQ11" s="1030">
        <v>14</v>
      </c>
      <c r="AR11" s="1030">
        <v>11</v>
      </c>
      <c r="AS11" s="1030">
        <v>11</v>
      </c>
      <c r="AT11" s="1030">
        <v>3</v>
      </c>
      <c r="AU11" s="1033">
        <v>3</v>
      </c>
      <c r="AV11" s="1029">
        <v>12</v>
      </c>
      <c r="AW11" s="1030">
        <v>23</v>
      </c>
      <c r="AX11" s="1030">
        <v>16</v>
      </c>
      <c r="AY11" s="1030">
        <v>17</v>
      </c>
      <c r="AZ11" s="1030">
        <v>3</v>
      </c>
      <c r="BA11" s="1033">
        <v>7</v>
      </c>
      <c r="BB11" s="1029">
        <v>0.97</v>
      </c>
      <c r="BC11" s="1030">
        <v>1.7</v>
      </c>
      <c r="BD11" s="1030">
        <v>1.63</v>
      </c>
      <c r="BE11" s="1030">
        <v>1.3</v>
      </c>
      <c r="BF11" s="1030">
        <v>0.44</v>
      </c>
      <c r="BG11" s="1033">
        <v>0.5</v>
      </c>
      <c r="BH11" s="1047">
        <f t="shared" si="0"/>
        <v>5</v>
      </c>
      <c r="BI11" s="799">
        <f t="shared" si="1"/>
        <v>0</v>
      </c>
      <c r="BJ11" s="799">
        <f t="shared" si="2"/>
        <v>5</v>
      </c>
      <c r="BK11" s="799">
        <f t="shared" si="3"/>
        <v>0</v>
      </c>
      <c r="BL11" s="799">
        <f t="shared" si="4"/>
        <v>3</v>
      </c>
      <c r="BM11" s="1052">
        <f>IF($A$1="补货",Q11+W11+AC11,Q11)</f>
        <v>4</v>
      </c>
      <c r="BN11" s="1013"/>
      <c r="BO11" s="1014"/>
      <c r="BP11" s="1014"/>
      <c r="BQ11" s="1014"/>
      <c r="BR11" s="1014"/>
      <c r="BS11" s="1002"/>
      <c r="BT11" s="798">
        <f t="shared" si="7"/>
        <v>5</v>
      </c>
      <c r="BU11" s="814">
        <f t="shared" si="5"/>
        <v>0</v>
      </c>
      <c r="BV11" s="814">
        <f t="shared" si="5"/>
        <v>5</v>
      </c>
      <c r="BW11" s="814">
        <f t="shared" si="5"/>
        <v>0</v>
      </c>
      <c r="BX11" s="814">
        <f t="shared" si="5"/>
        <v>3</v>
      </c>
      <c r="BY11" s="1063">
        <f t="shared" si="5"/>
        <v>4</v>
      </c>
      <c r="BZ11" s="1056">
        <f t="shared" si="8"/>
        <v>36.0824742268041</v>
      </c>
      <c r="CA11" s="1057">
        <f t="shared" si="6"/>
        <v>0</v>
      </c>
      <c r="CB11" s="1057">
        <f t="shared" si="6"/>
        <v>21.4723926380368</v>
      </c>
      <c r="CC11" s="1057">
        <f t="shared" si="6"/>
        <v>0</v>
      </c>
      <c r="CD11" s="1057">
        <f t="shared" si="6"/>
        <v>47.7272727272727</v>
      </c>
      <c r="CE11" s="1076">
        <f t="shared" si="6"/>
        <v>56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4" t="s">
        <v>82</v>
      </c>
      <c r="G12" s="954" t="s">
        <v>83</v>
      </c>
      <c r="H12" s="954" t="s">
        <v>84</v>
      </c>
      <c r="I12" s="966" t="s">
        <v>85</v>
      </c>
      <c r="J12" s="966" t="s">
        <v>86</v>
      </c>
      <c r="K12" s="973" t="s">
        <v>87</v>
      </c>
      <c r="L12" s="577">
        <v>4</v>
      </c>
      <c r="M12" s="968">
        <v>4</v>
      </c>
      <c r="N12" s="968">
        <v>7</v>
      </c>
      <c r="O12" s="968">
        <v>5</v>
      </c>
      <c r="P12" s="968">
        <v>2</v>
      </c>
      <c r="Q12" s="1003">
        <v>4</v>
      </c>
      <c r="R12" s="1004"/>
      <c r="S12" s="1005"/>
      <c r="T12" s="1005">
        <v>29</v>
      </c>
      <c r="U12" s="1005">
        <v>1</v>
      </c>
      <c r="V12" s="1005"/>
      <c r="W12" s="1006">
        <v>6</v>
      </c>
      <c r="X12" s="1004"/>
      <c r="Y12" s="1005">
        <v>10</v>
      </c>
      <c r="Z12" s="1005"/>
      <c r="AA12" s="1005"/>
      <c r="AB12" s="1005"/>
      <c r="AC12" s="1006"/>
      <c r="AD12" s="577"/>
      <c r="AE12" s="968">
        <v>2</v>
      </c>
      <c r="AF12" s="968">
        <v>2</v>
      </c>
      <c r="AG12" s="968"/>
      <c r="AH12" s="968"/>
      <c r="AI12" s="1003"/>
      <c r="AJ12" s="577">
        <v>9</v>
      </c>
      <c r="AK12" s="968">
        <v>11</v>
      </c>
      <c r="AL12" s="968">
        <v>6</v>
      </c>
      <c r="AM12" s="968">
        <v>4</v>
      </c>
      <c r="AN12" s="968"/>
      <c r="AO12" s="1003">
        <v>1</v>
      </c>
      <c r="AP12" s="1034">
        <v>11</v>
      </c>
      <c r="AQ12" s="1035">
        <v>13</v>
      </c>
      <c r="AR12" s="1035">
        <v>15</v>
      </c>
      <c r="AS12" s="1035">
        <v>6</v>
      </c>
      <c r="AT12" s="1035">
        <v>3</v>
      </c>
      <c r="AU12" s="1036">
        <v>4</v>
      </c>
      <c r="AV12" s="1034">
        <v>18</v>
      </c>
      <c r="AW12" s="1035">
        <v>29</v>
      </c>
      <c r="AX12" s="1035">
        <v>24</v>
      </c>
      <c r="AY12" s="1035">
        <v>9</v>
      </c>
      <c r="AZ12" s="1035">
        <v>5</v>
      </c>
      <c r="BA12" s="1036">
        <v>4</v>
      </c>
      <c r="BB12" s="1034">
        <v>1.29</v>
      </c>
      <c r="BC12" s="1035">
        <v>1.98</v>
      </c>
      <c r="BD12" s="1035">
        <v>1.62</v>
      </c>
      <c r="BE12" s="1035">
        <v>0.63</v>
      </c>
      <c r="BF12" s="1035">
        <v>0.18</v>
      </c>
      <c r="BG12" s="1036">
        <v>0.27</v>
      </c>
      <c r="BH12" s="802">
        <f t="shared" si="0"/>
        <v>4</v>
      </c>
      <c r="BI12" s="803">
        <f t="shared" si="1"/>
        <v>4</v>
      </c>
      <c r="BJ12" s="803">
        <f t="shared" si="2"/>
        <v>7</v>
      </c>
      <c r="BK12" s="803">
        <f t="shared" si="3"/>
        <v>5</v>
      </c>
      <c r="BL12" s="803">
        <f t="shared" si="4"/>
        <v>2</v>
      </c>
      <c r="BM12" s="1053">
        <f>IF($A$1="补货",Q12+W12+AC12,Q12)</f>
        <v>4</v>
      </c>
      <c r="BN12" s="1019"/>
      <c r="BO12" s="1020"/>
      <c r="BP12" s="1020"/>
      <c r="BQ12" s="1020"/>
      <c r="BR12" s="1020"/>
      <c r="BS12" s="1006"/>
      <c r="BT12" s="817">
        <f t="shared" si="7"/>
        <v>4</v>
      </c>
      <c r="BU12" s="818">
        <f t="shared" si="5"/>
        <v>4</v>
      </c>
      <c r="BV12" s="818">
        <f t="shared" si="5"/>
        <v>7</v>
      </c>
      <c r="BW12" s="818">
        <f t="shared" si="5"/>
        <v>5</v>
      </c>
      <c r="BX12" s="818">
        <f t="shared" si="5"/>
        <v>2</v>
      </c>
      <c r="BY12" s="1064">
        <f t="shared" si="5"/>
        <v>4</v>
      </c>
      <c r="BZ12" s="1065">
        <f t="shared" si="8"/>
        <v>21.7054263565891</v>
      </c>
      <c r="CA12" s="1066">
        <f t="shared" si="6"/>
        <v>14.1414141414141</v>
      </c>
      <c r="CB12" s="1066">
        <f t="shared" si="6"/>
        <v>30.2469135802469</v>
      </c>
      <c r="CC12" s="1066">
        <f t="shared" si="6"/>
        <v>55.5555555555556</v>
      </c>
      <c r="CD12" s="1066">
        <f t="shared" si="6"/>
        <v>77.7777777777778</v>
      </c>
      <c r="CE12" s="1077">
        <f t="shared" si="6"/>
        <v>103.703703703704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5" t="s">
        <v>89</v>
      </c>
      <c r="G13" s="955" t="s">
        <v>90</v>
      </c>
      <c r="H13" s="955" t="s">
        <v>91</v>
      </c>
      <c r="I13" s="955" t="s">
        <v>92</v>
      </c>
      <c r="J13" s="955" t="s">
        <v>93</v>
      </c>
      <c r="K13" s="969"/>
      <c r="L13" s="703">
        <v>7</v>
      </c>
      <c r="M13" s="704">
        <v>7</v>
      </c>
      <c r="N13" s="704">
        <v>6</v>
      </c>
      <c r="O13" s="704">
        <v>2</v>
      </c>
      <c r="P13" s="704">
        <v>4</v>
      </c>
      <c r="Q13" s="987"/>
      <c r="R13" s="988">
        <v>7</v>
      </c>
      <c r="S13" s="989"/>
      <c r="T13" s="989">
        <v>12</v>
      </c>
      <c r="U13" s="989"/>
      <c r="V13" s="989">
        <v>8</v>
      </c>
      <c r="W13" s="990"/>
      <c r="X13" s="988"/>
      <c r="Y13" s="989">
        <v>20</v>
      </c>
      <c r="Z13" s="989"/>
      <c r="AA13" s="989"/>
      <c r="AB13" s="989"/>
      <c r="AC13" s="990"/>
      <c r="AD13" s="703">
        <v>5</v>
      </c>
      <c r="AE13" s="704">
        <v>2</v>
      </c>
      <c r="AF13" s="704">
        <v>3</v>
      </c>
      <c r="AG13" s="704"/>
      <c r="AH13" s="704">
        <v>2</v>
      </c>
      <c r="AI13" s="987"/>
      <c r="AJ13" s="703">
        <v>23</v>
      </c>
      <c r="AK13" s="704">
        <v>7</v>
      </c>
      <c r="AL13" s="704">
        <v>9</v>
      </c>
      <c r="AM13" s="1026">
        <v>5</v>
      </c>
      <c r="AN13" s="1026">
        <v>3</v>
      </c>
      <c r="AO13" s="987"/>
      <c r="AP13" s="1029">
        <v>40</v>
      </c>
      <c r="AQ13" s="1030">
        <v>17</v>
      </c>
      <c r="AR13" s="1030">
        <v>12</v>
      </c>
      <c r="AS13" s="1037">
        <v>7</v>
      </c>
      <c r="AT13" s="1037">
        <v>4</v>
      </c>
      <c r="AU13" s="990"/>
      <c r="AV13" s="1029">
        <v>51</v>
      </c>
      <c r="AW13" s="1030">
        <v>30</v>
      </c>
      <c r="AX13" s="1030">
        <v>17</v>
      </c>
      <c r="AY13" s="1037">
        <v>9</v>
      </c>
      <c r="AZ13" s="1037">
        <v>4</v>
      </c>
      <c r="BA13" s="990"/>
      <c r="BB13" s="1029">
        <v>4.55</v>
      </c>
      <c r="BC13" s="1030">
        <v>1.85</v>
      </c>
      <c r="BD13" s="1030">
        <v>1.76</v>
      </c>
      <c r="BE13" s="1030">
        <v>0.74</v>
      </c>
      <c r="BF13" s="1030">
        <v>0.71</v>
      </c>
      <c r="BG13" s="990"/>
      <c r="BH13" s="1047">
        <f t="shared" si="0"/>
        <v>7</v>
      </c>
      <c r="BI13" s="799">
        <f t="shared" si="1"/>
        <v>7</v>
      </c>
      <c r="BJ13" s="799">
        <f t="shared" si="2"/>
        <v>6</v>
      </c>
      <c r="BK13" s="799">
        <f t="shared" si="3"/>
        <v>2</v>
      </c>
      <c r="BL13" s="799">
        <f t="shared" si="4"/>
        <v>4</v>
      </c>
      <c r="BM13" s="990"/>
      <c r="BN13" s="1013">
        <v>3</v>
      </c>
      <c r="BO13" s="1014"/>
      <c r="BP13" s="1014"/>
      <c r="BQ13" s="1014"/>
      <c r="BR13" s="1014"/>
      <c r="BS13" s="990"/>
      <c r="BT13" s="798">
        <f t="shared" si="7"/>
        <v>10</v>
      </c>
      <c r="BU13" s="814">
        <f t="shared" si="5"/>
        <v>7</v>
      </c>
      <c r="BV13" s="814">
        <f t="shared" si="5"/>
        <v>6</v>
      </c>
      <c r="BW13" s="814">
        <f t="shared" ref="BW13:BW15" si="9">BK13+BQ13</f>
        <v>2</v>
      </c>
      <c r="BX13" s="814">
        <f t="shared" ref="BX13:BX15" si="10">BL13+BR13</f>
        <v>4</v>
      </c>
      <c r="BY13" s="990"/>
      <c r="BZ13" s="1056">
        <f t="shared" si="8"/>
        <v>15.3846153846154</v>
      </c>
      <c r="CA13" s="1057">
        <f t="shared" si="6"/>
        <v>26.4864864864865</v>
      </c>
      <c r="CB13" s="1057">
        <f t="shared" si="6"/>
        <v>23.8636363636364</v>
      </c>
      <c r="CC13" s="1057">
        <f t="shared" ref="CC13:CC15" si="11">IF(BE13&lt;&gt;0,BW13/BE13*7,"-")</f>
        <v>18.9189189189189</v>
      </c>
      <c r="CD13" s="1057">
        <f t="shared" ref="CD13:CD15" si="12">IF(BF13&lt;&gt;0,BX13/BF13*7,"-")</f>
        <v>39.4366197183099</v>
      </c>
      <c r="CE13" s="1073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6" t="s">
        <v>94</v>
      </c>
      <c r="G14" s="956" t="s">
        <v>95</v>
      </c>
      <c r="H14" s="956" t="s">
        <v>96</v>
      </c>
      <c r="I14" s="956" t="s">
        <v>97</v>
      </c>
      <c r="J14" s="956" t="s">
        <v>98</v>
      </c>
      <c r="K14" s="970"/>
      <c r="L14" s="566">
        <v>6</v>
      </c>
      <c r="M14" s="965">
        <v>4</v>
      </c>
      <c r="N14" s="965">
        <v>5</v>
      </c>
      <c r="O14" s="965">
        <v>5</v>
      </c>
      <c r="P14" s="965">
        <v>2</v>
      </c>
      <c r="Q14" s="991"/>
      <c r="R14" s="1000">
        <v>25</v>
      </c>
      <c r="S14" s="993">
        <v>21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4</v>
      </c>
      <c r="AE14" s="965">
        <v>1</v>
      </c>
      <c r="AF14" s="965">
        <v>1</v>
      </c>
      <c r="AG14" s="965">
        <v>1</v>
      </c>
      <c r="AH14" s="965"/>
      <c r="AI14" s="991"/>
      <c r="AJ14" s="566">
        <v>14</v>
      </c>
      <c r="AK14" s="965">
        <v>5</v>
      </c>
      <c r="AL14" s="965">
        <v>4</v>
      </c>
      <c r="AM14" s="1027">
        <v>3</v>
      </c>
      <c r="AN14" s="1027"/>
      <c r="AO14" s="991"/>
      <c r="AP14" s="568">
        <v>26</v>
      </c>
      <c r="AQ14" s="773">
        <v>15</v>
      </c>
      <c r="AR14" s="773">
        <v>4</v>
      </c>
      <c r="AS14" s="1038">
        <v>5</v>
      </c>
      <c r="AT14" s="1038">
        <v>1</v>
      </c>
      <c r="AU14" s="995"/>
      <c r="AV14" s="568">
        <v>41</v>
      </c>
      <c r="AW14" s="773">
        <v>26</v>
      </c>
      <c r="AX14" s="773">
        <v>6</v>
      </c>
      <c r="AY14" s="1038">
        <v>7</v>
      </c>
      <c r="AZ14" s="1038">
        <v>2</v>
      </c>
      <c r="BA14" s="995"/>
      <c r="BB14" s="568">
        <v>3.48</v>
      </c>
      <c r="BC14" s="773">
        <v>1.43</v>
      </c>
      <c r="BD14" s="773">
        <v>0.66</v>
      </c>
      <c r="BE14" s="773">
        <v>0.64</v>
      </c>
      <c r="BF14" s="773">
        <v>0.07</v>
      </c>
      <c r="BG14" s="995"/>
      <c r="BH14" s="586">
        <f t="shared" si="0"/>
        <v>6</v>
      </c>
      <c r="BI14" s="1044">
        <f t="shared" si="1"/>
        <v>4</v>
      </c>
      <c r="BJ14" s="1044">
        <f t="shared" si="2"/>
        <v>5</v>
      </c>
      <c r="BK14" s="1044">
        <f t="shared" si="3"/>
        <v>5</v>
      </c>
      <c r="BL14" s="1044">
        <f t="shared" si="4"/>
        <v>2</v>
      </c>
      <c r="BM14" s="995"/>
      <c r="BN14" s="567">
        <v>3</v>
      </c>
      <c r="BO14" s="537">
        <v>2</v>
      </c>
      <c r="BP14" s="537"/>
      <c r="BQ14" s="537"/>
      <c r="BR14" s="537"/>
      <c r="BS14" s="995"/>
      <c r="BT14" s="587">
        <f t="shared" si="7"/>
        <v>9</v>
      </c>
      <c r="BU14" s="1058">
        <f t="shared" si="5"/>
        <v>6</v>
      </c>
      <c r="BV14" s="1058">
        <f t="shared" si="5"/>
        <v>5</v>
      </c>
      <c r="BW14" s="1058">
        <f t="shared" si="9"/>
        <v>5</v>
      </c>
      <c r="BX14" s="1058">
        <f t="shared" si="10"/>
        <v>2</v>
      </c>
      <c r="BY14" s="995"/>
      <c r="BZ14" s="832">
        <f t="shared" si="8"/>
        <v>18.1034482758621</v>
      </c>
      <c r="CA14" s="833">
        <f t="shared" si="6"/>
        <v>29.3706293706294</v>
      </c>
      <c r="CB14" s="833">
        <f t="shared" si="6"/>
        <v>53.030303030303</v>
      </c>
      <c r="CC14" s="833">
        <f t="shared" si="11"/>
        <v>54.6875</v>
      </c>
      <c r="CD14" s="833">
        <f t="shared" si="12"/>
        <v>200</v>
      </c>
      <c r="CE14" s="1074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4" t="s">
        <v>99</v>
      </c>
      <c r="G15" s="954" t="s">
        <v>100</v>
      </c>
      <c r="H15" s="954" t="s">
        <v>101</v>
      </c>
      <c r="I15" s="954" t="s">
        <v>102</v>
      </c>
      <c r="J15" s="954" t="s">
        <v>103</v>
      </c>
      <c r="K15" s="971"/>
      <c r="L15" s="577"/>
      <c r="M15" s="968"/>
      <c r="N15" s="968">
        <v>9</v>
      </c>
      <c r="O15" s="968">
        <v>5</v>
      </c>
      <c r="P15" s="968">
        <v>2</v>
      </c>
      <c r="Q15" s="996"/>
      <c r="R15" s="997"/>
      <c r="S15" s="998"/>
      <c r="T15" s="998">
        <v>13</v>
      </c>
      <c r="U15" s="998"/>
      <c r="V15" s="998">
        <v>17</v>
      </c>
      <c r="W15" s="999"/>
      <c r="X15" s="997">
        <v>100</v>
      </c>
      <c r="Y15" s="998">
        <v>100</v>
      </c>
      <c r="Z15" s="998"/>
      <c r="AA15" s="998"/>
      <c r="AB15" s="998"/>
      <c r="AC15" s="999"/>
      <c r="AD15" s="577"/>
      <c r="AE15" s="968"/>
      <c r="AF15" s="968">
        <v>1</v>
      </c>
      <c r="AG15" s="968"/>
      <c r="AH15" s="968"/>
      <c r="AI15" s="996"/>
      <c r="AJ15" s="577">
        <v>13</v>
      </c>
      <c r="AK15" s="968"/>
      <c r="AL15" s="968">
        <v>7</v>
      </c>
      <c r="AM15" s="1028">
        <v>2</v>
      </c>
      <c r="AN15" s="1028"/>
      <c r="AO15" s="996"/>
      <c r="AP15" s="579">
        <v>50</v>
      </c>
      <c r="AQ15" s="778">
        <v>27</v>
      </c>
      <c r="AR15" s="778">
        <v>23</v>
      </c>
      <c r="AS15" s="1039">
        <v>4</v>
      </c>
      <c r="AT15" s="1039"/>
      <c r="AU15" s="999"/>
      <c r="AV15" s="579">
        <v>86</v>
      </c>
      <c r="AW15" s="778">
        <v>65</v>
      </c>
      <c r="AX15" s="778">
        <v>38</v>
      </c>
      <c r="AY15" s="1039">
        <v>7</v>
      </c>
      <c r="AZ15" s="1039">
        <v>1</v>
      </c>
      <c r="BA15" s="999"/>
      <c r="BB15" s="579">
        <v>4</v>
      </c>
      <c r="BC15" s="778">
        <v>1.96</v>
      </c>
      <c r="BD15" s="778">
        <v>2.04</v>
      </c>
      <c r="BE15" s="778">
        <v>0.39</v>
      </c>
      <c r="BF15" s="778">
        <v>0.02</v>
      </c>
      <c r="BG15" s="999"/>
      <c r="BH15" s="598">
        <f t="shared" si="0"/>
        <v>0</v>
      </c>
      <c r="BI15" s="1046">
        <f t="shared" si="1"/>
        <v>0</v>
      </c>
      <c r="BJ15" s="1046">
        <f t="shared" si="2"/>
        <v>9</v>
      </c>
      <c r="BK15" s="1046">
        <f t="shared" si="3"/>
        <v>5</v>
      </c>
      <c r="BL15" s="1046">
        <f t="shared" si="4"/>
        <v>2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0</v>
      </c>
      <c r="BU15" s="1062">
        <f t="shared" si="5"/>
        <v>0</v>
      </c>
      <c r="BV15" s="1062">
        <f t="shared" si="5"/>
        <v>9</v>
      </c>
      <c r="BW15" s="1062">
        <f t="shared" si="9"/>
        <v>5</v>
      </c>
      <c r="BX15" s="1062">
        <f t="shared" si="10"/>
        <v>2</v>
      </c>
      <c r="BY15" s="999"/>
      <c r="BZ15" s="836">
        <f t="shared" si="8"/>
        <v>0</v>
      </c>
      <c r="CA15" s="837">
        <f t="shared" si="6"/>
        <v>0</v>
      </c>
      <c r="CB15" s="837">
        <f t="shared" si="6"/>
        <v>30.8823529411765</v>
      </c>
      <c r="CC15" s="837">
        <f t="shared" si="11"/>
        <v>89.7435897435897</v>
      </c>
      <c r="CD15" s="837">
        <f t="shared" si="12"/>
        <v>700</v>
      </c>
      <c r="CE15" s="1075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5" t="s">
        <v>105</v>
      </c>
      <c r="G16" s="955" t="s">
        <v>106</v>
      </c>
      <c r="H16" s="955" t="s">
        <v>107</v>
      </c>
      <c r="I16" s="955" t="s">
        <v>108</v>
      </c>
      <c r="J16" s="955" t="s">
        <v>109</v>
      </c>
      <c r="K16" s="969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1</v>
      </c>
      <c r="AM16" s="704">
        <v>1</v>
      </c>
      <c r="AN16" s="704"/>
      <c r="AO16" s="987"/>
      <c r="AP16" s="1029">
        <v>1</v>
      </c>
      <c r="AQ16" s="1030">
        <v>4</v>
      </c>
      <c r="AR16" s="1030">
        <v>4</v>
      </c>
      <c r="AS16" s="1030">
        <v>1</v>
      </c>
      <c r="AT16" s="1030"/>
      <c r="AU16" s="990"/>
      <c r="AV16" s="1029">
        <v>2</v>
      </c>
      <c r="AW16" s="1030">
        <v>6</v>
      </c>
      <c r="AX16" s="1030">
        <v>4</v>
      </c>
      <c r="AY16" s="1030">
        <v>1</v>
      </c>
      <c r="AZ16" s="1030"/>
      <c r="BA16" s="990"/>
      <c r="BB16" s="1029">
        <v>0.14</v>
      </c>
      <c r="BC16" s="1030">
        <v>0.3</v>
      </c>
      <c r="BD16" s="1030">
        <v>0.27</v>
      </c>
      <c r="BE16" s="1030">
        <v>0.12</v>
      </c>
      <c r="BF16" s="1030"/>
      <c r="BG16" s="990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6">
        <f t="shared" si="8"/>
        <v>100</v>
      </c>
      <c r="CA16" s="1057">
        <f t="shared" si="6"/>
        <v>93.3333333333333</v>
      </c>
      <c r="CB16" s="1057">
        <f t="shared" si="6"/>
        <v>51.8518518518518</v>
      </c>
      <c r="CC16" s="1057">
        <f t="shared" si="6"/>
        <v>175</v>
      </c>
      <c r="CD16" s="1057" t="str">
        <f t="shared" si="6"/>
        <v>-</v>
      </c>
      <c r="CE16" s="1073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6" t="s">
        <v>110</v>
      </c>
      <c r="G17" s="956" t="s">
        <v>111</v>
      </c>
      <c r="H17" s="956" t="s">
        <v>112</v>
      </c>
      <c r="I17" s="956" t="s">
        <v>113</v>
      </c>
      <c r="J17" s="956" t="s">
        <v>114</v>
      </c>
      <c r="K17" s="970"/>
      <c r="L17" s="566">
        <v>8</v>
      </c>
      <c r="M17" s="965">
        <v>8</v>
      </c>
      <c r="N17" s="965">
        <v>3</v>
      </c>
      <c r="O17" s="965">
        <v>2</v>
      </c>
      <c r="P17" s="965">
        <v>10</v>
      </c>
      <c r="Q17" s="991"/>
      <c r="R17" s="1000">
        <v>14</v>
      </c>
      <c r="S17" s="993">
        <v>15</v>
      </c>
      <c r="T17" s="993">
        <v>16</v>
      </c>
      <c r="U17" s="993">
        <v>20</v>
      </c>
      <c r="V17" s="993">
        <v>5</v>
      </c>
      <c r="W17" s="995"/>
      <c r="X17" s="1000"/>
      <c r="Y17" s="993">
        <v>10</v>
      </c>
      <c r="Z17" s="993"/>
      <c r="AA17" s="993"/>
      <c r="AB17" s="993"/>
      <c r="AC17" s="995"/>
      <c r="AD17" s="566"/>
      <c r="AE17" s="965">
        <v>6</v>
      </c>
      <c r="AF17" s="965"/>
      <c r="AG17" s="965"/>
      <c r="AH17" s="965"/>
      <c r="AI17" s="991"/>
      <c r="AJ17" s="566">
        <v>2</v>
      </c>
      <c r="AK17" s="965">
        <v>8</v>
      </c>
      <c r="AL17" s="965">
        <v>3</v>
      </c>
      <c r="AM17" s="965">
        <v>4</v>
      </c>
      <c r="AN17" s="965"/>
      <c r="AO17" s="991"/>
      <c r="AP17" s="568">
        <v>8</v>
      </c>
      <c r="AQ17" s="773">
        <v>16</v>
      </c>
      <c r="AR17" s="773">
        <v>6</v>
      </c>
      <c r="AS17" s="773">
        <v>4</v>
      </c>
      <c r="AT17" s="773"/>
      <c r="AU17" s="995"/>
      <c r="AV17" s="568">
        <v>11</v>
      </c>
      <c r="AW17" s="773">
        <v>23</v>
      </c>
      <c r="AX17" s="773">
        <v>8</v>
      </c>
      <c r="AY17" s="773">
        <v>4</v>
      </c>
      <c r="AZ17" s="773"/>
      <c r="BA17" s="995"/>
      <c r="BB17" s="568">
        <v>0.59</v>
      </c>
      <c r="BC17" s="773">
        <v>2.38</v>
      </c>
      <c r="BD17" s="773">
        <v>0.54</v>
      </c>
      <c r="BE17" s="773">
        <v>0.48</v>
      </c>
      <c r="BF17" s="773"/>
      <c r="BG17" s="995"/>
      <c r="BH17" s="586">
        <f t="shared" si="0"/>
        <v>8</v>
      </c>
      <c r="BI17" s="1044">
        <f t="shared" si="1"/>
        <v>8</v>
      </c>
      <c r="BJ17" s="1044">
        <f t="shared" si="2"/>
        <v>3</v>
      </c>
      <c r="BK17" s="1044">
        <f t="shared" si="3"/>
        <v>2</v>
      </c>
      <c r="BL17" s="1044">
        <f t="shared" si="4"/>
        <v>10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8</v>
      </c>
      <c r="BU17" s="1058">
        <f t="shared" si="5"/>
        <v>8</v>
      </c>
      <c r="BV17" s="1058">
        <f t="shared" si="5"/>
        <v>3</v>
      </c>
      <c r="BW17" s="1058">
        <f t="shared" si="5"/>
        <v>2</v>
      </c>
      <c r="BX17" s="1058">
        <f t="shared" si="5"/>
        <v>10</v>
      </c>
      <c r="BY17" s="995"/>
      <c r="BZ17" s="832">
        <f t="shared" si="8"/>
        <v>94.9152542372881</v>
      </c>
      <c r="CA17" s="833">
        <f t="shared" si="6"/>
        <v>23.5294117647059</v>
      </c>
      <c r="CB17" s="833">
        <f t="shared" si="6"/>
        <v>38.8888888888889</v>
      </c>
      <c r="CC17" s="833">
        <f t="shared" si="6"/>
        <v>29.1666666666667</v>
      </c>
      <c r="CD17" s="833" t="str">
        <f t="shared" si="6"/>
        <v>-</v>
      </c>
      <c r="CE17" s="1074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4" t="s">
        <v>115</v>
      </c>
      <c r="G18" s="954" t="s">
        <v>116</v>
      </c>
      <c r="H18" s="954" t="s">
        <v>117</v>
      </c>
      <c r="I18" s="954" t="s">
        <v>118</v>
      </c>
      <c r="J18" s="954" t="s">
        <v>119</v>
      </c>
      <c r="K18" s="971"/>
      <c r="L18" s="569">
        <v>1</v>
      </c>
      <c r="M18" s="974">
        <v>5</v>
      </c>
      <c r="N18" s="974">
        <v>5</v>
      </c>
      <c r="O18" s="974">
        <v>4</v>
      </c>
      <c r="P18" s="974">
        <v>3</v>
      </c>
      <c r="Q18" s="1007"/>
      <c r="R18" s="1008">
        <v>24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4"/>
      <c r="AF18" s="974"/>
      <c r="AG18" s="974"/>
      <c r="AH18" s="974"/>
      <c r="AI18" s="1007"/>
      <c r="AJ18" s="569">
        <v>2</v>
      </c>
      <c r="AK18" s="974">
        <v>2</v>
      </c>
      <c r="AL18" s="974"/>
      <c r="AM18" s="974">
        <v>2</v>
      </c>
      <c r="AN18" s="974"/>
      <c r="AO18" s="1007"/>
      <c r="AP18" s="571">
        <v>2</v>
      </c>
      <c r="AQ18" s="788">
        <v>3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5</v>
      </c>
      <c r="AZ18" s="788"/>
      <c r="BA18" s="1010"/>
      <c r="BB18" s="571">
        <v>0.76</v>
      </c>
      <c r="BC18" s="788">
        <v>0.29</v>
      </c>
      <c r="BD18" s="788"/>
      <c r="BE18" s="788">
        <v>0.39</v>
      </c>
      <c r="BF18" s="788"/>
      <c r="BG18" s="1010"/>
      <c r="BH18" s="589">
        <f t="shared" si="0"/>
        <v>1</v>
      </c>
      <c r="BI18" s="1048">
        <f t="shared" si="1"/>
        <v>5</v>
      </c>
      <c r="BJ18" s="1048">
        <f t="shared" si="2"/>
        <v>5</v>
      </c>
      <c r="BK18" s="1048">
        <f t="shared" si="3"/>
        <v>4</v>
      </c>
      <c r="BL18" s="1048">
        <f t="shared" si="4"/>
        <v>3</v>
      </c>
      <c r="BM18" s="1010"/>
      <c r="BN18" s="570">
        <v>4</v>
      </c>
      <c r="BO18" s="540"/>
      <c r="BP18" s="540"/>
      <c r="BQ18" s="540"/>
      <c r="BR18" s="540"/>
      <c r="BS18" s="1010"/>
      <c r="BT18" s="590">
        <f t="shared" si="7"/>
        <v>5</v>
      </c>
      <c r="BU18" s="1067">
        <f t="shared" si="5"/>
        <v>5</v>
      </c>
      <c r="BV18" s="1067">
        <f t="shared" si="5"/>
        <v>5</v>
      </c>
      <c r="BW18" s="1067">
        <f t="shared" si="5"/>
        <v>4</v>
      </c>
      <c r="BX18" s="1067">
        <f t="shared" si="5"/>
        <v>3</v>
      </c>
      <c r="BY18" s="1010"/>
      <c r="BZ18" s="844">
        <f t="shared" si="8"/>
        <v>46.0526315789474</v>
      </c>
      <c r="CA18" s="845">
        <f t="shared" si="6"/>
        <v>120.689655172414</v>
      </c>
      <c r="CB18" s="845" t="str">
        <f t="shared" si="6"/>
        <v>-</v>
      </c>
      <c r="CC18" s="845">
        <f t="shared" si="6"/>
        <v>71.7948717948718</v>
      </c>
      <c r="CD18" s="845" t="str">
        <f t="shared" si="6"/>
        <v>-</v>
      </c>
      <c r="CE18" s="1078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5" t="s">
        <v>121</v>
      </c>
      <c r="G19" s="955" t="s">
        <v>122</v>
      </c>
      <c r="H19" s="955" t="s">
        <v>123</v>
      </c>
      <c r="I19" s="955" t="s">
        <v>124</v>
      </c>
      <c r="J19" s="955" t="s">
        <v>125</v>
      </c>
      <c r="K19" s="969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6" t="s">
        <v>126</v>
      </c>
      <c r="G20" s="956" t="s">
        <v>127</v>
      </c>
      <c r="H20" s="956" t="s">
        <v>128</v>
      </c>
      <c r="I20" s="956" t="s">
        <v>129</v>
      </c>
      <c r="J20" s="956" t="s">
        <v>130</v>
      </c>
      <c r="K20" s="970"/>
      <c r="L20" s="566">
        <v>2</v>
      </c>
      <c r="M20" s="965">
        <v>1</v>
      </c>
      <c r="N20" s="965">
        <v>4</v>
      </c>
      <c r="O20" s="965">
        <v>2</v>
      </c>
      <c r="P20" s="965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5"/>
      <c r="AF20" s="965"/>
      <c r="AG20" s="965"/>
      <c r="AH20" s="965"/>
      <c r="AI20" s="991"/>
      <c r="AJ20" s="566">
        <v>1</v>
      </c>
      <c r="AK20" s="965"/>
      <c r="AL20" s="965">
        <v>1</v>
      </c>
      <c r="AM20" s="965">
        <v>1</v>
      </c>
      <c r="AN20" s="965"/>
      <c r="AO20" s="991"/>
      <c r="AP20" s="1031">
        <v>4</v>
      </c>
      <c r="AQ20" s="1040">
        <v>1</v>
      </c>
      <c r="AR20" s="1040">
        <v>3</v>
      </c>
      <c r="AS20" s="1040">
        <v>2</v>
      </c>
      <c r="AT20" s="1040"/>
      <c r="AU20" s="995"/>
      <c r="AV20" s="1031">
        <v>4</v>
      </c>
      <c r="AW20" s="1040">
        <v>3</v>
      </c>
      <c r="AX20" s="1040">
        <v>4</v>
      </c>
      <c r="AY20" s="1040">
        <v>3</v>
      </c>
      <c r="AZ20" s="1040"/>
      <c r="BA20" s="995"/>
      <c r="BB20" s="1031">
        <v>0.27</v>
      </c>
      <c r="BC20" s="1040">
        <v>0.08</v>
      </c>
      <c r="BD20" s="1040">
        <v>0.24</v>
      </c>
      <c r="BE20" s="1040">
        <v>0.19</v>
      </c>
      <c r="BF20" s="1040"/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95"/>
      <c r="BZ20" s="1060">
        <f t="shared" si="8"/>
        <v>51.8518518518518</v>
      </c>
      <c r="CA20" s="1068">
        <f t="shared" si="8"/>
        <v>87.5</v>
      </c>
      <c r="CB20" s="1068">
        <f t="shared" si="8"/>
        <v>116.666666666667</v>
      </c>
      <c r="CC20" s="1068">
        <f t="shared" si="8"/>
        <v>73.6842105263158</v>
      </c>
      <c r="CD20" s="1068" t="str">
        <f t="shared" si="8"/>
        <v>-</v>
      </c>
      <c r="CE20" s="1074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4" t="s">
        <v>133</v>
      </c>
      <c r="G21" s="954" t="s">
        <v>134</v>
      </c>
      <c r="H21" s="954" t="s">
        <v>135</v>
      </c>
      <c r="I21" s="954" t="s">
        <v>136</v>
      </c>
      <c r="J21" s="954" t="s">
        <v>137</v>
      </c>
      <c r="K21" s="971"/>
      <c r="L21" s="577">
        <v>5</v>
      </c>
      <c r="M21" s="968">
        <v>2</v>
      </c>
      <c r="N21" s="968">
        <v>3</v>
      </c>
      <c r="O21" s="968">
        <v>4</v>
      </c>
      <c r="P21" s="968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>
        <v>1</v>
      </c>
      <c r="AF21" s="968"/>
      <c r="AG21" s="968"/>
      <c r="AH21" s="968"/>
      <c r="AI21" s="996"/>
      <c r="AJ21" s="577"/>
      <c r="AK21" s="968">
        <v>4</v>
      </c>
      <c r="AL21" s="968">
        <v>1</v>
      </c>
      <c r="AM21" s="968"/>
      <c r="AN21" s="968">
        <v>2</v>
      </c>
      <c r="AO21" s="996"/>
      <c r="AP21" s="1034"/>
      <c r="AQ21" s="1035">
        <v>4</v>
      </c>
      <c r="AR21" s="1035">
        <v>2</v>
      </c>
      <c r="AS21" s="1035">
        <v>2</v>
      </c>
      <c r="AT21" s="1035">
        <v>3</v>
      </c>
      <c r="AU21" s="999"/>
      <c r="AV21" s="1034"/>
      <c r="AW21" s="1035">
        <v>5</v>
      </c>
      <c r="AX21" s="1035">
        <v>3</v>
      </c>
      <c r="AY21" s="1035">
        <v>3</v>
      </c>
      <c r="AZ21" s="1035">
        <v>3</v>
      </c>
      <c r="BA21" s="999"/>
      <c r="BB21" s="1034"/>
      <c r="BC21" s="1035">
        <v>0.65</v>
      </c>
      <c r="BD21" s="1035">
        <v>0.19</v>
      </c>
      <c r="BE21" s="1035">
        <v>0.12</v>
      </c>
      <c r="BF21" s="1035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5" t="str">
        <f t="shared" si="8"/>
        <v>-</v>
      </c>
      <c r="CA21" s="1066">
        <f t="shared" si="8"/>
        <v>21.5384615384615</v>
      </c>
      <c r="CB21" s="1066">
        <f t="shared" si="8"/>
        <v>110.526315789474</v>
      </c>
      <c r="CC21" s="1066">
        <f t="shared" si="8"/>
        <v>233.333333333333</v>
      </c>
      <c r="CD21" s="1066">
        <f t="shared" si="8"/>
        <v>193.103448275862</v>
      </c>
      <c r="CE21" s="1075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5" t="s">
        <v>141</v>
      </c>
      <c r="G22" s="955" t="s">
        <v>142</v>
      </c>
      <c r="H22" s="955" t="s">
        <v>143</v>
      </c>
      <c r="I22" s="955" t="s">
        <v>144</v>
      </c>
      <c r="J22" s="955" t="s">
        <v>145</v>
      </c>
      <c r="K22" s="969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>
        <v>1</v>
      </c>
      <c r="AH22" s="704"/>
      <c r="AI22" s="987"/>
      <c r="AJ22" s="703">
        <v>2</v>
      </c>
      <c r="AK22" s="704">
        <v>2</v>
      </c>
      <c r="AL22" s="704">
        <v>3</v>
      </c>
      <c r="AM22" s="704">
        <v>1</v>
      </c>
      <c r="AN22" s="704">
        <v>5</v>
      </c>
      <c r="AO22" s="987"/>
      <c r="AP22" s="1029">
        <v>3</v>
      </c>
      <c r="AQ22" s="1030">
        <v>2</v>
      </c>
      <c r="AR22" s="1030">
        <v>3</v>
      </c>
      <c r="AS22" s="1030">
        <v>2</v>
      </c>
      <c r="AT22" s="1030">
        <v>6</v>
      </c>
      <c r="AU22" s="990"/>
      <c r="AV22" s="1029">
        <v>3</v>
      </c>
      <c r="AW22" s="1030">
        <v>3</v>
      </c>
      <c r="AX22" s="1030">
        <v>5</v>
      </c>
      <c r="AY22" s="1030">
        <v>3</v>
      </c>
      <c r="AZ22" s="1030">
        <v>6</v>
      </c>
      <c r="BA22" s="990"/>
      <c r="BB22" s="1029">
        <v>0.29</v>
      </c>
      <c r="BC22" s="1030">
        <v>0.26</v>
      </c>
      <c r="BD22" s="1030">
        <v>0.39</v>
      </c>
      <c r="BE22" s="1030">
        <v>0.34</v>
      </c>
      <c r="BF22" s="1030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6">
        <f t="shared" si="8"/>
        <v>72.4137931034483</v>
      </c>
      <c r="CA22" s="1057">
        <f t="shared" si="8"/>
        <v>53.8461538461538</v>
      </c>
      <c r="CB22" s="1057">
        <f t="shared" si="8"/>
        <v>35.8974358974359</v>
      </c>
      <c r="CC22" s="1057">
        <f t="shared" si="8"/>
        <v>102.941176470588</v>
      </c>
      <c r="CD22" s="1057">
        <f t="shared" si="8"/>
        <v>21.5384615384615</v>
      </c>
      <c r="CE22" s="1073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50" t="s">
        <v>146</v>
      </c>
      <c r="E23" s="951" t="s">
        <v>147</v>
      </c>
      <c r="F23" s="954" t="s">
        <v>148</v>
      </c>
      <c r="G23" s="954" t="s">
        <v>149</v>
      </c>
      <c r="H23" s="954" t="s">
        <v>150</v>
      </c>
      <c r="I23" s="954" t="s">
        <v>151</v>
      </c>
      <c r="J23" s="954" t="s">
        <v>152</v>
      </c>
      <c r="K23" s="971"/>
      <c r="L23" s="569"/>
      <c r="M23" s="974"/>
      <c r="N23" s="974"/>
      <c r="O23" s="974"/>
      <c r="P23" s="974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>
        <v>1</v>
      </c>
      <c r="AI23" s="996"/>
      <c r="AJ23" s="577"/>
      <c r="AK23" s="968"/>
      <c r="AL23" s="968"/>
      <c r="AM23" s="968"/>
      <c r="AN23" s="968">
        <v>8</v>
      </c>
      <c r="AO23" s="996"/>
      <c r="AP23" s="579"/>
      <c r="AQ23" s="778"/>
      <c r="AR23" s="778"/>
      <c r="AS23" s="778"/>
      <c r="AT23" s="778">
        <v>14</v>
      </c>
      <c r="AU23" s="999"/>
      <c r="AV23" s="579">
        <v>1</v>
      </c>
      <c r="AW23" s="778"/>
      <c r="AX23" s="778"/>
      <c r="AY23" s="778"/>
      <c r="AZ23" s="778">
        <v>16</v>
      </c>
      <c r="BA23" s="999"/>
      <c r="BB23" s="579">
        <v>0.02</v>
      </c>
      <c r="BC23" s="778"/>
      <c r="BD23" s="778"/>
      <c r="BE23" s="778"/>
      <c r="BF23" s="778">
        <v>1.8</v>
      </c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0</v>
      </c>
      <c r="BY23" s="999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5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5" t="s">
        <v>156</v>
      </c>
      <c r="G24" s="955" t="s">
        <v>157</v>
      </c>
      <c r="H24" s="955" t="s">
        <v>158</v>
      </c>
      <c r="I24" s="955" t="s">
        <v>159</v>
      </c>
      <c r="J24" s="955" t="s">
        <v>160</v>
      </c>
      <c r="K24" s="972" t="s">
        <v>161</v>
      </c>
      <c r="L24" s="703">
        <v>3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>
        <v>1</v>
      </c>
      <c r="AE24" s="704"/>
      <c r="AF24" s="704"/>
      <c r="AG24" s="704"/>
      <c r="AH24" s="704"/>
      <c r="AI24" s="1001"/>
      <c r="AJ24" s="703">
        <v>2</v>
      </c>
      <c r="AK24" s="704">
        <v>3</v>
      </c>
      <c r="AL24" s="704">
        <v>2</v>
      </c>
      <c r="AM24" s="704"/>
      <c r="AN24" s="704">
        <v>4</v>
      </c>
      <c r="AO24" s="1001"/>
      <c r="AP24" s="1029">
        <v>4</v>
      </c>
      <c r="AQ24" s="1030">
        <v>4</v>
      </c>
      <c r="AR24" s="1030">
        <v>5</v>
      </c>
      <c r="AS24" s="1030">
        <v>1</v>
      </c>
      <c r="AT24" s="1030">
        <v>7</v>
      </c>
      <c r="AU24" s="1033">
        <v>5</v>
      </c>
      <c r="AV24" s="1029">
        <v>6</v>
      </c>
      <c r="AW24" s="1030">
        <v>6</v>
      </c>
      <c r="AX24" s="1030">
        <v>6</v>
      </c>
      <c r="AY24" s="1030">
        <v>4</v>
      </c>
      <c r="AZ24" s="1030">
        <v>9</v>
      </c>
      <c r="BA24" s="1033">
        <v>5</v>
      </c>
      <c r="BB24" s="1029">
        <v>0.52</v>
      </c>
      <c r="BC24" s="1030">
        <v>0.44</v>
      </c>
      <c r="BD24" s="1030">
        <v>0.41</v>
      </c>
      <c r="BE24" s="1030">
        <v>0.1</v>
      </c>
      <c r="BF24" s="1030">
        <v>0.67</v>
      </c>
      <c r="BG24" s="1033">
        <v>0.25</v>
      </c>
      <c r="BH24" s="1047">
        <f t="shared" si="0"/>
        <v>3</v>
      </c>
      <c r="BI24" s="799">
        <f t="shared" si="1"/>
        <v>2</v>
      </c>
      <c r="BJ24" s="799">
        <f t="shared" si="2"/>
        <v>4</v>
      </c>
      <c r="BK24" s="799">
        <f t="shared" si="3"/>
        <v>3</v>
      </c>
      <c r="BL24" s="799">
        <f t="shared" si="4"/>
        <v>4</v>
      </c>
      <c r="BM24" s="1052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4</v>
      </c>
      <c r="BW24" s="814">
        <f t="shared" si="7"/>
        <v>3</v>
      </c>
      <c r="BX24" s="814">
        <f t="shared" si="7"/>
        <v>4</v>
      </c>
      <c r="BY24" s="1063">
        <f t="shared" si="7"/>
        <v>4</v>
      </c>
      <c r="BZ24" s="1056">
        <f t="shared" si="8"/>
        <v>40.3846153846154</v>
      </c>
      <c r="CA24" s="1057">
        <f t="shared" si="8"/>
        <v>31.8181818181818</v>
      </c>
      <c r="CB24" s="1057">
        <f t="shared" si="8"/>
        <v>68.2926829268293</v>
      </c>
      <c r="CC24" s="1057">
        <f t="shared" si="8"/>
        <v>210</v>
      </c>
      <c r="CD24" s="1057">
        <f t="shared" si="8"/>
        <v>41.7910447761194</v>
      </c>
      <c r="CE24" s="1076">
        <f t="shared" si="8"/>
        <v>112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6" t="s">
        <v>162</v>
      </c>
      <c r="G25" s="956" t="s">
        <v>163</v>
      </c>
      <c r="H25" s="956" t="s">
        <v>164</v>
      </c>
      <c r="I25" s="956" t="s">
        <v>165</v>
      </c>
      <c r="J25" s="956" t="s">
        <v>166</v>
      </c>
      <c r="K25" s="975" t="s">
        <v>167</v>
      </c>
      <c r="L25" s="566">
        <v>8</v>
      </c>
      <c r="M25" s="965">
        <v>9</v>
      </c>
      <c r="N25" s="965"/>
      <c r="O25" s="965">
        <v>7</v>
      </c>
      <c r="P25" s="965"/>
      <c r="Q25" s="1015"/>
      <c r="R25" s="1016">
        <v>12</v>
      </c>
      <c r="S25" s="1017"/>
      <c r="T25" s="1017"/>
      <c r="U25" s="1017">
        <v>8</v>
      </c>
      <c r="V25" s="1017"/>
      <c r="W25" s="1018"/>
      <c r="X25" s="1016"/>
      <c r="Y25" s="1017">
        <v>10</v>
      </c>
      <c r="Z25" s="1017">
        <v>10</v>
      </c>
      <c r="AA25" s="1017">
        <v>10</v>
      </c>
      <c r="AB25" s="1017">
        <v>30</v>
      </c>
      <c r="AC25" s="1018">
        <v>10</v>
      </c>
      <c r="AD25" s="566">
        <v>1</v>
      </c>
      <c r="AE25" s="965"/>
      <c r="AF25" s="965"/>
      <c r="AG25" s="965">
        <v>1</v>
      </c>
      <c r="AH25" s="965"/>
      <c r="AI25" s="1015"/>
      <c r="AJ25" s="566">
        <v>6</v>
      </c>
      <c r="AK25" s="965">
        <v>9</v>
      </c>
      <c r="AL25" s="965">
        <v>10</v>
      </c>
      <c r="AM25" s="965">
        <v>10</v>
      </c>
      <c r="AN25" s="965">
        <v>5</v>
      </c>
      <c r="AO25" s="1015">
        <v>6</v>
      </c>
      <c r="AP25" s="1031">
        <v>16</v>
      </c>
      <c r="AQ25" s="1040">
        <v>17</v>
      </c>
      <c r="AR25" s="1040">
        <v>17</v>
      </c>
      <c r="AS25" s="1040">
        <v>16</v>
      </c>
      <c r="AT25" s="1040">
        <v>16</v>
      </c>
      <c r="AU25" s="1041">
        <v>18</v>
      </c>
      <c r="AV25" s="1031">
        <v>20</v>
      </c>
      <c r="AW25" s="1040">
        <v>27</v>
      </c>
      <c r="AX25" s="1040">
        <v>24</v>
      </c>
      <c r="AY25" s="1040">
        <v>28</v>
      </c>
      <c r="AZ25" s="1040">
        <v>26</v>
      </c>
      <c r="BA25" s="1041">
        <v>22</v>
      </c>
      <c r="BB25" s="1031">
        <v>1.44</v>
      </c>
      <c r="BC25" s="1040">
        <v>1.64</v>
      </c>
      <c r="BD25" s="1040">
        <v>1.67</v>
      </c>
      <c r="BE25" s="1040">
        <v>1.85</v>
      </c>
      <c r="BF25" s="1040">
        <v>1.31</v>
      </c>
      <c r="BG25" s="1041">
        <v>1.39</v>
      </c>
      <c r="BH25" s="800">
        <f t="shared" si="0"/>
        <v>8</v>
      </c>
      <c r="BI25" s="801">
        <f t="shared" si="1"/>
        <v>9</v>
      </c>
      <c r="BJ25" s="801">
        <f t="shared" si="2"/>
        <v>0</v>
      </c>
      <c r="BK25" s="801">
        <f t="shared" si="3"/>
        <v>7</v>
      </c>
      <c r="BL25" s="801">
        <f t="shared" si="4"/>
        <v>0</v>
      </c>
      <c r="BM25" s="1054">
        <f>IF($A$1="补货",Q25+W25+AC25,Q25)</f>
        <v>0</v>
      </c>
      <c r="BN25" s="1016"/>
      <c r="BO25" s="1017"/>
      <c r="BP25" s="1017"/>
      <c r="BQ25" s="1017"/>
      <c r="BR25" s="1017"/>
      <c r="BS25" s="1018"/>
      <c r="BT25" s="815">
        <f t="shared" si="7"/>
        <v>8</v>
      </c>
      <c r="BU25" s="816">
        <f t="shared" si="7"/>
        <v>9</v>
      </c>
      <c r="BV25" s="816">
        <f t="shared" si="7"/>
        <v>0</v>
      </c>
      <c r="BW25" s="816">
        <f t="shared" si="7"/>
        <v>7</v>
      </c>
      <c r="BX25" s="816">
        <f t="shared" si="7"/>
        <v>0</v>
      </c>
      <c r="BY25" s="1069">
        <f t="shared" si="7"/>
        <v>0</v>
      </c>
      <c r="BZ25" s="1060">
        <f t="shared" si="8"/>
        <v>38.8888888888889</v>
      </c>
      <c r="CA25" s="1068">
        <f t="shared" si="8"/>
        <v>38.4146341463415</v>
      </c>
      <c r="CB25" s="1068">
        <f t="shared" si="8"/>
        <v>0</v>
      </c>
      <c r="CC25" s="1068">
        <f t="shared" si="8"/>
        <v>26.4864864864865</v>
      </c>
      <c r="CD25" s="1068">
        <f t="shared" si="8"/>
        <v>0</v>
      </c>
      <c r="CE25" s="1079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6" t="s">
        <v>168</v>
      </c>
      <c r="G26" s="956" t="s">
        <v>169</v>
      </c>
      <c r="H26" s="956" t="s">
        <v>170</v>
      </c>
      <c r="I26" s="956" t="s">
        <v>171</v>
      </c>
      <c r="J26" s="956" t="s">
        <v>172</v>
      </c>
      <c r="K26" s="975" t="s">
        <v>173</v>
      </c>
      <c r="L26" s="566">
        <v>4</v>
      </c>
      <c r="M26" s="965">
        <v>3</v>
      </c>
      <c r="N26" s="965"/>
      <c r="O26" s="965">
        <v>4</v>
      </c>
      <c r="P26" s="965">
        <v>3</v>
      </c>
      <c r="Q26" s="1015">
        <v>5</v>
      </c>
      <c r="R26" s="1016">
        <v>5</v>
      </c>
      <c r="S26" s="1017">
        <v>5</v>
      </c>
      <c r="T26" s="1017">
        <v>10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5"/>
      <c r="AF26" s="965">
        <v>1</v>
      </c>
      <c r="AG26" s="965"/>
      <c r="AH26" s="965"/>
      <c r="AI26" s="1015"/>
      <c r="AJ26" s="566"/>
      <c r="AK26" s="965"/>
      <c r="AL26" s="965">
        <v>1</v>
      </c>
      <c r="AM26" s="965"/>
      <c r="AN26" s="965"/>
      <c r="AO26" s="1015"/>
      <c r="AP26" s="1031">
        <v>2</v>
      </c>
      <c r="AQ26" s="1040">
        <v>2</v>
      </c>
      <c r="AR26" s="1040">
        <v>1</v>
      </c>
      <c r="AS26" s="1040">
        <v>2</v>
      </c>
      <c r="AT26" s="1040">
        <v>2</v>
      </c>
      <c r="AU26" s="1041">
        <v>3</v>
      </c>
      <c r="AV26" s="1031">
        <v>3</v>
      </c>
      <c r="AW26" s="1040">
        <v>2</v>
      </c>
      <c r="AX26" s="1040">
        <v>2</v>
      </c>
      <c r="AY26" s="1040">
        <v>2</v>
      </c>
      <c r="AZ26" s="1040">
        <v>2</v>
      </c>
      <c r="BA26" s="1041">
        <v>3</v>
      </c>
      <c r="BB26" s="1031">
        <v>0.12</v>
      </c>
      <c r="BC26" s="1040">
        <v>0.1</v>
      </c>
      <c r="BD26" s="1040">
        <v>0.29</v>
      </c>
      <c r="BE26" s="1040">
        <v>0.1</v>
      </c>
      <c r="BF26" s="1040">
        <v>0.1</v>
      </c>
      <c r="BG26" s="1041">
        <v>0.15</v>
      </c>
      <c r="BH26" s="800">
        <f t="shared" si="0"/>
        <v>4</v>
      </c>
      <c r="BI26" s="801">
        <f t="shared" si="1"/>
        <v>3</v>
      </c>
      <c r="BJ26" s="801">
        <f t="shared" si="2"/>
        <v>0</v>
      </c>
      <c r="BK26" s="801">
        <f t="shared" si="3"/>
        <v>4</v>
      </c>
      <c r="BL26" s="801">
        <f t="shared" si="4"/>
        <v>3</v>
      </c>
      <c r="BM26" s="1054">
        <f>IF($A$1="补货",Q26+W26+AC26,Q26)</f>
        <v>5</v>
      </c>
      <c r="BN26" s="1016"/>
      <c r="BO26" s="1017"/>
      <c r="BP26" s="1017">
        <v>2</v>
      </c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2</v>
      </c>
      <c r="BW26" s="816">
        <f t="shared" si="7"/>
        <v>4</v>
      </c>
      <c r="BX26" s="816">
        <f t="shared" si="7"/>
        <v>3</v>
      </c>
      <c r="BY26" s="1069">
        <f t="shared" si="7"/>
        <v>5</v>
      </c>
      <c r="BZ26" s="1060">
        <f t="shared" si="8"/>
        <v>233.333333333333</v>
      </c>
      <c r="CA26" s="1068">
        <f t="shared" si="8"/>
        <v>210</v>
      </c>
      <c r="CB26" s="1068">
        <f t="shared" si="8"/>
        <v>48.2758620689655</v>
      </c>
      <c r="CC26" s="1068">
        <f t="shared" si="8"/>
        <v>280</v>
      </c>
      <c r="CD26" s="1068">
        <f t="shared" si="8"/>
        <v>210</v>
      </c>
      <c r="CE26" s="1079">
        <f t="shared" si="8"/>
        <v>233.333333333333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4" t="s">
        <v>174</v>
      </c>
      <c r="G27" s="954" t="s">
        <v>175</v>
      </c>
      <c r="H27" s="954" t="s">
        <v>176</v>
      </c>
      <c r="I27" s="954" t="s">
        <v>177</v>
      </c>
      <c r="J27" s="954" t="s">
        <v>178</v>
      </c>
      <c r="K27" s="973" t="s">
        <v>179</v>
      </c>
      <c r="L27" s="577">
        <v>8</v>
      </c>
      <c r="M27" s="968">
        <v>4</v>
      </c>
      <c r="N27" s="968">
        <v>3</v>
      </c>
      <c r="O27" s="968">
        <v>3</v>
      </c>
      <c r="P27" s="968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</v>
      </c>
      <c r="W27" s="1006">
        <v>15</v>
      </c>
      <c r="X27" s="1019"/>
      <c r="Y27" s="1020"/>
      <c r="Z27" s="1020"/>
      <c r="AA27" s="1020"/>
      <c r="AB27" s="1020">
        <v>10</v>
      </c>
      <c r="AC27" s="1006"/>
      <c r="AD27" s="577"/>
      <c r="AE27" s="968"/>
      <c r="AF27" s="968"/>
      <c r="AG27" s="968"/>
      <c r="AH27" s="968"/>
      <c r="AI27" s="1003"/>
      <c r="AJ27" s="577">
        <v>1</v>
      </c>
      <c r="AK27" s="968">
        <v>2</v>
      </c>
      <c r="AL27" s="968">
        <v>1</v>
      </c>
      <c r="AM27" s="968"/>
      <c r="AN27" s="968"/>
      <c r="AO27" s="1003">
        <v>3</v>
      </c>
      <c r="AP27" s="1034">
        <v>2</v>
      </c>
      <c r="AQ27" s="1035">
        <v>3</v>
      </c>
      <c r="AR27" s="1035">
        <v>3</v>
      </c>
      <c r="AS27" s="1035"/>
      <c r="AT27" s="1035">
        <v>2</v>
      </c>
      <c r="AU27" s="1036">
        <v>4</v>
      </c>
      <c r="AV27" s="1034">
        <v>3</v>
      </c>
      <c r="AW27" s="1035">
        <v>4</v>
      </c>
      <c r="AX27" s="1035">
        <v>5</v>
      </c>
      <c r="AY27" s="1035"/>
      <c r="AZ27" s="1035">
        <v>3</v>
      </c>
      <c r="BA27" s="1036">
        <v>4</v>
      </c>
      <c r="BB27" s="1034">
        <v>0.19</v>
      </c>
      <c r="BC27" s="1035">
        <v>0.31</v>
      </c>
      <c r="BD27" s="1035">
        <v>0.25</v>
      </c>
      <c r="BE27" s="1035"/>
      <c r="BF27" s="1035">
        <v>0.12</v>
      </c>
      <c r="BG27" s="1036">
        <v>0.41</v>
      </c>
      <c r="BH27" s="802">
        <f t="shared" si="0"/>
        <v>8</v>
      </c>
      <c r="BI27" s="803">
        <f t="shared" si="1"/>
        <v>4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53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64">
        <f t="shared" si="7"/>
        <v>3</v>
      </c>
      <c r="BZ27" s="1065">
        <f t="shared" si="8"/>
        <v>294.736842105263</v>
      </c>
      <c r="CA27" s="1066">
        <f t="shared" si="8"/>
        <v>90.3225806451613</v>
      </c>
      <c r="CB27" s="1066">
        <f t="shared" si="8"/>
        <v>84</v>
      </c>
      <c r="CC27" s="1066" t="str">
        <f t="shared" si="8"/>
        <v>-</v>
      </c>
      <c r="CD27" s="1066">
        <f t="shared" si="8"/>
        <v>175</v>
      </c>
      <c r="CE27" s="1077">
        <f t="shared" si="8"/>
        <v>51.219512195122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7" t="s">
        <v>182</v>
      </c>
      <c r="G28" s="957" t="s">
        <v>183</v>
      </c>
      <c r="H28" s="957" t="s">
        <v>184</v>
      </c>
      <c r="I28" s="957" t="s">
        <v>185</v>
      </c>
      <c r="J28" s="976"/>
      <c r="K28" s="977"/>
      <c r="L28" s="978">
        <v>4</v>
      </c>
      <c r="M28" s="979">
        <v>3</v>
      </c>
      <c r="N28" s="979">
        <v>2</v>
      </c>
      <c r="O28" s="979">
        <v>7</v>
      </c>
      <c r="P28" s="980"/>
      <c r="Q28" s="1021"/>
      <c r="R28" s="1022"/>
      <c r="S28" s="1023">
        <v>7</v>
      </c>
      <c r="T28" s="1023">
        <v>4</v>
      </c>
      <c r="U28" s="1023">
        <v>5</v>
      </c>
      <c r="V28" s="1024"/>
      <c r="W28" s="1025"/>
      <c r="X28" s="1022"/>
      <c r="Y28" s="1023"/>
      <c r="Z28" s="1023">
        <v>5</v>
      </c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>
        <v>1</v>
      </c>
      <c r="AL28" s="979"/>
      <c r="AM28" s="979"/>
      <c r="AN28" s="980"/>
      <c r="AO28" s="1021"/>
      <c r="AP28" s="1042">
        <v>1</v>
      </c>
      <c r="AQ28" s="1043">
        <v>2</v>
      </c>
      <c r="AR28" s="1043">
        <v>2</v>
      </c>
      <c r="AS28" s="1043">
        <v>1</v>
      </c>
      <c r="AT28" s="1024"/>
      <c r="AU28" s="1025"/>
      <c r="AV28" s="1042">
        <v>2</v>
      </c>
      <c r="AW28" s="1043">
        <v>3</v>
      </c>
      <c r="AX28" s="1043">
        <v>4</v>
      </c>
      <c r="AY28" s="1043">
        <v>1</v>
      </c>
      <c r="AZ28" s="1024"/>
      <c r="BA28" s="1025"/>
      <c r="BB28" s="1042">
        <v>0.07</v>
      </c>
      <c r="BC28" s="1043">
        <v>0.19</v>
      </c>
      <c r="BD28" s="1043">
        <v>0.13</v>
      </c>
      <c r="BE28" s="1043">
        <v>0.05</v>
      </c>
      <c r="BF28" s="1024"/>
      <c r="BG28" s="1025"/>
      <c r="BH28" s="1049">
        <f t="shared" ref="BH28:BK30" si="13">IF($A$1="补货",L28+R28+X28,L28)</f>
        <v>4</v>
      </c>
      <c r="BI28" s="1050">
        <f t="shared" si="13"/>
        <v>3</v>
      </c>
      <c r="BJ28" s="1050">
        <f t="shared" si="13"/>
        <v>2</v>
      </c>
      <c r="BK28" s="1050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4</v>
      </c>
      <c r="BU28" s="1070">
        <f t="shared" si="7"/>
        <v>3</v>
      </c>
      <c r="BV28" s="1070">
        <f t="shared" si="7"/>
        <v>2</v>
      </c>
      <c r="BW28" s="1070">
        <f t="shared" si="7"/>
        <v>7</v>
      </c>
      <c r="BX28" s="1024"/>
      <c r="BY28" s="1025"/>
      <c r="BZ28" s="1071">
        <f t="shared" si="8"/>
        <v>400</v>
      </c>
      <c r="CA28" s="1072">
        <f t="shared" si="8"/>
        <v>110.526315789474</v>
      </c>
      <c r="CB28" s="1072">
        <f t="shared" si="8"/>
        <v>107.692307692308</v>
      </c>
      <c r="CC28" s="1072">
        <f t="shared" si="8"/>
        <v>980</v>
      </c>
      <c r="CD28" s="1080" t="str">
        <f t="shared" si="8"/>
        <v>-</v>
      </c>
      <c r="CE28" s="1081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5" t="s">
        <v>187</v>
      </c>
      <c r="G29" s="955" t="s">
        <v>188</v>
      </c>
      <c r="H29" s="955" t="s">
        <v>189</v>
      </c>
      <c r="I29" s="955" t="s">
        <v>190</v>
      </c>
      <c r="J29" s="955" t="s">
        <v>191</v>
      </c>
      <c r="K29" s="969"/>
      <c r="L29" s="703">
        <v>5</v>
      </c>
      <c r="M29" s="704">
        <v>6</v>
      </c>
      <c r="N29" s="704">
        <v>8</v>
      </c>
      <c r="O29" s="704"/>
      <c r="P29" s="704">
        <v>6</v>
      </c>
      <c r="Q29" s="987"/>
      <c r="R29" s="1013"/>
      <c r="S29" s="1014">
        <v>7</v>
      </c>
      <c r="T29" s="1014">
        <v>36</v>
      </c>
      <c r="U29" s="1014"/>
      <c r="V29" s="1014">
        <v>7</v>
      </c>
      <c r="W29" s="990"/>
      <c r="X29" s="1013"/>
      <c r="Y29" s="1014"/>
      <c r="Z29" s="1014"/>
      <c r="AA29" s="1014">
        <v>30</v>
      </c>
      <c r="AB29" s="1014"/>
      <c r="AC29" s="990"/>
      <c r="AD29" s="703"/>
      <c r="AE29" s="704">
        <v>1</v>
      </c>
      <c r="AF29" s="704">
        <v>5</v>
      </c>
      <c r="AG29" s="704"/>
      <c r="AH29" s="704"/>
      <c r="AI29" s="987"/>
      <c r="AJ29" s="703">
        <v>5</v>
      </c>
      <c r="AK29" s="704">
        <v>3</v>
      </c>
      <c r="AL29" s="704">
        <v>16</v>
      </c>
      <c r="AM29" s="704">
        <v>4</v>
      </c>
      <c r="AN29" s="704">
        <v>8</v>
      </c>
      <c r="AO29" s="987"/>
      <c r="AP29" s="1029">
        <v>7</v>
      </c>
      <c r="AQ29" s="1030">
        <v>8</v>
      </c>
      <c r="AR29" s="1030">
        <v>27</v>
      </c>
      <c r="AS29" s="1030">
        <v>26</v>
      </c>
      <c r="AT29" s="1030">
        <v>18</v>
      </c>
      <c r="AU29" s="990"/>
      <c r="AV29" s="1029">
        <v>8</v>
      </c>
      <c r="AW29" s="1030">
        <v>10</v>
      </c>
      <c r="AX29" s="1030">
        <v>34</v>
      </c>
      <c r="AY29" s="1030">
        <v>37</v>
      </c>
      <c r="AZ29" s="1030">
        <v>22</v>
      </c>
      <c r="BA29" s="990"/>
      <c r="BB29" s="1029">
        <v>0.72</v>
      </c>
      <c r="BC29" s="1030">
        <v>0.8</v>
      </c>
      <c r="BD29" s="1030">
        <v>3.34</v>
      </c>
      <c r="BE29" s="1030">
        <v>1.77</v>
      </c>
      <c r="BF29" s="1030">
        <v>1.53</v>
      </c>
      <c r="BG29" s="990"/>
      <c r="BH29" s="1047">
        <f t="shared" si="13"/>
        <v>5</v>
      </c>
      <c r="BI29" s="799">
        <f t="shared" si="13"/>
        <v>6</v>
      </c>
      <c r="BJ29" s="799">
        <f t="shared" si="13"/>
        <v>8</v>
      </c>
      <c r="BK29" s="799">
        <f t="shared" si="13"/>
        <v>0</v>
      </c>
      <c r="BL29" s="799">
        <f>IF($A$1="补货",P29+V29+AB29,P29)</f>
        <v>6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6</v>
      </c>
      <c r="BV29" s="814">
        <f t="shared" si="7"/>
        <v>8</v>
      </c>
      <c r="BW29" s="814">
        <f t="shared" si="7"/>
        <v>0</v>
      </c>
      <c r="BX29" s="814">
        <f t="shared" si="7"/>
        <v>6</v>
      </c>
      <c r="BY29" s="990"/>
      <c r="BZ29" s="1056">
        <f t="shared" si="8"/>
        <v>48.6111111111111</v>
      </c>
      <c r="CA29" s="1057">
        <f t="shared" si="8"/>
        <v>52.5</v>
      </c>
      <c r="CB29" s="1057">
        <f t="shared" si="8"/>
        <v>16.7664670658683</v>
      </c>
      <c r="CC29" s="1057">
        <f t="shared" si="8"/>
        <v>0</v>
      </c>
      <c r="CD29" s="1057">
        <f t="shared" si="8"/>
        <v>27.4509803921569</v>
      </c>
      <c r="CE29" s="1073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4" t="s">
        <v>192</v>
      </c>
      <c r="G30" s="954" t="s">
        <v>193</v>
      </c>
      <c r="H30" s="954" t="s">
        <v>194</v>
      </c>
      <c r="I30" s="954" t="s">
        <v>195</v>
      </c>
      <c r="J30" s="954" t="s">
        <v>196</v>
      </c>
      <c r="K30" s="971"/>
      <c r="L30" s="709">
        <v>4</v>
      </c>
      <c r="M30" s="710">
        <v>3</v>
      </c>
      <c r="N30" s="710"/>
      <c r="O30" s="710"/>
      <c r="P30" s="710">
        <v>7</v>
      </c>
      <c r="Q30" s="996"/>
      <c r="R30" s="1019">
        <v>14</v>
      </c>
      <c r="S30" s="1020">
        <v>7</v>
      </c>
      <c r="T30" s="1020"/>
      <c r="U30" s="1020"/>
      <c r="V30" s="1020"/>
      <c r="W30" s="999"/>
      <c r="X30" s="1019"/>
      <c r="Y30" s="1020"/>
      <c r="Z30" s="1020">
        <v>5</v>
      </c>
      <c r="AA30" s="1020">
        <v>20</v>
      </c>
      <c r="AB30" s="1020"/>
      <c r="AC30" s="999"/>
      <c r="AD30" s="709"/>
      <c r="AE30" s="710">
        <v>2</v>
      </c>
      <c r="AF30" s="710"/>
      <c r="AG30" s="710"/>
      <c r="AH30" s="710">
        <v>1</v>
      </c>
      <c r="AI30" s="996"/>
      <c r="AJ30" s="709">
        <v>1</v>
      </c>
      <c r="AK30" s="710">
        <v>6</v>
      </c>
      <c r="AL30" s="710">
        <v>2</v>
      </c>
      <c r="AM30" s="710">
        <v>1</v>
      </c>
      <c r="AN30" s="710">
        <v>9</v>
      </c>
      <c r="AO30" s="996"/>
      <c r="AP30" s="1034">
        <v>2</v>
      </c>
      <c r="AQ30" s="1035">
        <v>7</v>
      </c>
      <c r="AR30" s="1035">
        <v>9</v>
      </c>
      <c r="AS30" s="1035">
        <v>21</v>
      </c>
      <c r="AT30" s="1035">
        <v>15</v>
      </c>
      <c r="AU30" s="999"/>
      <c r="AV30" s="1034">
        <v>3</v>
      </c>
      <c r="AW30" s="1035">
        <v>9</v>
      </c>
      <c r="AX30" s="1035">
        <v>13</v>
      </c>
      <c r="AY30" s="1035">
        <v>27</v>
      </c>
      <c r="AZ30" s="1035">
        <v>18</v>
      </c>
      <c r="BA30" s="999"/>
      <c r="BB30" s="1034">
        <v>0.19</v>
      </c>
      <c r="BC30" s="1035">
        <v>1.11</v>
      </c>
      <c r="BD30" s="1035">
        <v>0.66</v>
      </c>
      <c r="BE30" s="1035">
        <v>1.22</v>
      </c>
      <c r="BF30" s="1035">
        <v>1.58</v>
      </c>
      <c r="BG30" s="999"/>
      <c r="BH30" s="802">
        <f t="shared" si="13"/>
        <v>4</v>
      </c>
      <c r="BI30" s="803">
        <f t="shared" si="13"/>
        <v>3</v>
      </c>
      <c r="BJ30" s="803">
        <f t="shared" si="13"/>
        <v>0</v>
      </c>
      <c r="BK30" s="803">
        <f t="shared" si="13"/>
        <v>0</v>
      </c>
      <c r="BL30" s="803">
        <f>IF($A$1="补货",P30+V30+AB30,P30)</f>
        <v>7</v>
      </c>
      <c r="BM30" s="999"/>
      <c r="BN30" s="1019"/>
      <c r="BO30" s="1020">
        <v>4</v>
      </c>
      <c r="BP30" s="1020"/>
      <c r="BQ30" s="1020"/>
      <c r="BR30" s="1020"/>
      <c r="BS30" s="999"/>
      <c r="BT30" s="817">
        <f t="shared" si="7"/>
        <v>4</v>
      </c>
      <c r="BU30" s="818">
        <f t="shared" si="7"/>
        <v>7</v>
      </c>
      <c r="BV30" s="818">
        <f t="shared" si="7"/>
        <v>0</v>
      </c>
      <c r="BW30" s="818">
        <f t="shared" si="7"/>
        <v>0</v>
      </c>
      <c r="BX30" s="818">
        <f t="shared" si="7"/>
        <v>7</v>
      </c>
      <c r="BY30" s="999"/>
      <c r="BZ30" s="1065">
        <f t="shared" si="8"/>
        <v>147.368421052632</v>
      </c>
      <c r="CA30" s="1066">
        <f t="shared" si="8"/>
        <v>44.1441441441441</v>
      </c>
      <c r="CB30" s="1066">
        <f t="shared" si="8"/>
        <v>0</v>
      </c>
      <c r="CC30" s="1066">
        <f t="shared" si="8"/>
        <v>0</v>
      </c>
      <c r="CD30" s="1066">
        <f t="shared" si="8"/>
        <v>31.0126582278481</v>
      </c>
      <c r="CE30" s="1075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8" t="s">
        <v>200</v>
      </c>
      <c r="G31" s="958" t="s">
        <v>201</v>
      </c>
      <c r="H31" s="958" t="s">
        <v>202</v>
      </c>
      <c r="I31" s="958" t="s">
        <v>203</v>
      </c>
      <c r="J31" s="958" t="s">
        <v>204</v>
      </c>
      <c r="K31" s="981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9" t="s">
        <v>207</v>
      </c>
      <c r="G32" s="959" t="s">
        <v>208</v>
      </c>
      <c r="H32" s="959" t="s">
        <v>209</v>
      </c>
      <c r="I32" s="959" t="s">
        <v>210</v>
      </c>
      <c r="J32" s="959" t="s">
        <v>211</v>
      </c>
      <c r="K32" s="982"/>
      <c r="L32" s="566">
        <v>2</v>
      </c>
      <c r="M32" s="965">
        <v>2</v>
      </c>
      <c r="N32" s="965">
        <v>1</v>
      </c>
      <c r="O32" s="965">
        <v>2</v>
      </c>
      <c r="P32" s="965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9" t="s">
        <v>214</v>
      </c>
      <c r="G33" s="959" t="s">
        <v>215</v>
      </c>
      <c r="H33" s="959" t="s">
        <v>216</v>
      </c>
      <c r="I33" s="959" t="s">
        <v>217</v>
      </c>
      <c r="J33" s="959" t="s">
        <v>218</v>
      </c>
      <c r="K33" s="982"/>
      <c r="L33" s="566">
        <v>2</v>
      </c>
      <c r="M33" s="965">
        <v>2</v>
      </c>
      <c r="N33" s="965">
        <v>2</v>
      </c>
      <c r="O33" s="965">
        <v>2</v>
      </c>
      <c r="P33" s="965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60" t="s">
        <v>221</v>
      </c>
      <c r="G34" s="960" t="s">
        <v>222</v>
      </c>
      <c r="H34" s="960" t="s">
        <v>223</v>
      </c>
      <c r="I34" s="960" t="s">
        <v>224</v>
      </c>
      <c r="J34" s="960" t="s">
        <v>225</v>
      </c>
      <c r="K34" s="983"/>
      <c r="L34" s="577">
        <v>2</v>
      </c>
      <c r="M34" s="968">
        <v>2</v>
      </c>
      <c r="N34" s="968">
        <v>2</v>
      </c>
      <c r="O34" s="968">
        <v>2</v>
      </c>
      <c r="P34" s="968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1" t="s">
        <v>228</v>
      </c>
      <c r="G35" s="961" t="s">
        <v>229</v>
      </c>
      <c r="H35" s="961" t="s">
        <v>230</v>
      </c>
      <c r="I35" s="961" t="s">
        <v>231</v>
      </c>
      <c r="J35" s="961" t="s">
        <v>232</v>
      </c>
      <c r="K35" s="977"/>
      <c r="L35" s="978">
        <v>2</v>
      </c>
      <c r="M35" s="979">
        <v>2</v>
      </c>
      <c r="N35" s="979"/>
      <c r="O35" s="979">
        <v>2</v>
      </c>
      <c r="P35" s="979">
        <v>2</v>
      </c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>
        <v>2</v>
      </c>
      <c r="AG35" s="979"/>
      <c r="AH35" s="979"/>
      <c r="AI35" s="1021"/>
      <c r="AJ35" s="978"/>
      <c r="AK35" s="979"/>
      <c r="AL35" s="979">
        <v>2</v>
      </c>
      <c r="AM35" s="979"/>
      <c r="AN35" s="980"/>
      <c r="AO35" s="1021"/>
      <c r="AP35" s="1042"/>
      <c r="AQ35" s="1043"/>
      <c r="AR35" s="1043">
        <v>2</v>
      </c>
      <c r="AS35" s="1043"/>
      <c r="AT35" s="1024"/>
      <c r="AU35" s="1025"/>
      <c r="AV35" s="1042"/>
      <c r="AW35" s="1043"/>
      <c r="AX35" s="1043">
        <v>2</v>
      </c>
      <c r="AY35" s="1043"/>
      <c r="AZ35" s="1024"/>
      <c r="BA35" s="1025"/>
      <c r="BB35" s="1042"/>
      <c r="BC35" s="1043"/>
      <c r="BD35" s="1043">
        <v>0.89</v>
      </c>
      <c r="BE35" s="1043"/>
      <c r="BF35" s="1043"/>
      <c r="BG35" s="1025"/>
      <c r="BH35" s="1049">
        <f>IF($A$1="补货",L35+R35+X35,L35)</f>
        <v>2</v>
      </c>
      <c r="BI35" s="1050">
        <f>IF($A$1="补货",M35+S35+Y35,M35)</f>
        <v>2</v>
      </c>
      <c r="BJ35" s="1050">
        <f>IF($A$1="补货",N35+T35+Z35,N35)</f>
        <v>0</v>
      </c>
      <c r="BK35" s="1050">
        <f>IF($A$1="补货",O35+U35+AA35,O35)</f>
        <v>2</v>
      </c>
      <c r="BL35" s="1050">
        <f>IF($A$1="补货",P35+V35+AB35,P35)</f>
        <v>2</v>
      </c>
      <c r="BM35" s="1025"/>
      <c r="BN35" s="1022"/>
      <c r="BO35" s="1023"/>
      <c r="BP35" s="1023">
        <v>2</v>
      </c>
      <c r="BQ35" s="1023"/>
      <c r="BR35" s="1023"/>
      <c r="BS35" s="1025"/>
      <c r="BT35" s="1055">
        <f t="shared" ref="BT35:BX35" si="22">BH35+BN35</f>
        <v>2</v>
      </c>
      <c r="BU35" s="1070">
        <f t="shared" si="22"/>
        <v>2</v>
      </c>
      <c r="BV35" s="1070">
        <f t="shared" si="22"/>
        <v>2</v>
      </c>
      <c r="BW35" s="1070">
        <f t="shared" si="22"/>
        <v>2</v>
      </c>
      <c r="BX35" s="1070">
        <f t="shared" si="22"/>
        <v>2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>
        <f t="shared" si="23"/>
        <v>15.7303370786517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83">
      <c r="B36" s="848" t="s">
        <v>233</v>
      </c>
      <c r="C36" s="848"/>
      <c r="D36" s="619" t="s">
        <v>234</v>
      </c>
      <c r="E36" s="851" t="s">
        <v>181</v>
      </c>
      <c r="F36" s="961" t="s">
        <v>235</v>
      </c>
      <c r="G36" s="961" t="s">
        <v>236</v>
      </c>
      <c r="H36" s="961" t="s">
        <v>237</v>
      </c>
      <c r="I36" s="961" t="s">
        <v>238</v>
      </c>
      <c r="J36" s="961" t="s">
        <v>239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/>
      <c r="BO36" s="1023"/>
      <c r="BP36" s="1023"/>
      <c r="BQ36" s="1023"/>
      <c r="BR36" s="1023"/>
      <c r="BS36" s="1025"/>
      <c r="BT36" s="1055">
        <f t="shared" ref="BT36:BX36" si="24">BH36+BN36</f>
        <v>0</v>
      </c>
      <c r="BU36" s="1070">
        <f t="shared" si="24"/>
        <v>0</v>
      </c>
      <c r="BV36" s="1070">
        <f t="shared" si="24"/>
        <v>0</v>
      </c>
      <c r="BW36" s="1070">
        <f t="shared" si="24"/>
        <v>0</v>
      </c>
      <c r="BX36" s="1070">
        <f t="shared" si="24"/>
        <v>0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2</v>
      </c>
      <c r="M15" s="104">
        <f t="shared" si="0"/>
        <v>22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5</v>
      </c>
      <c r="M18" s="104">
        <f t="shared" si="0"/>
        <v>53.5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1</v>
      </c>
      <c r="M42" s="114">
        <f t="shared" si="0"/>
        <v>10.2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1</v>
      </c>
      <c r="M43" s="118">
        <f t="shared" si="0"/>
        <v>11.2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2</v>
      </c>
      <c r="M44" s="120">
        <f t="shared" si="0"/>
        <v>20.4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2</v>
      </c>
      <c r="M46" s="114">
        <f t="shared" si="0"/>
        <v>21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17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3</v>
      </c>
      <c r="M72" s="100">
        <f t="shared" si="2"/>
        <v>57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2</v>
      </c>
      <c r="M74" s="104">
        <f t="shared" si="2"/>
        <v>38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17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17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17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17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17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17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17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17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17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17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17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17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17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17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17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18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3</v>
      </c>
      <c r="M158" s="104">
        <f t="shared" si="6"/>
        <v>39</v>
      </c>
    </row>
    <row r="159" ht="50.1" customHeight="1" spans="2:13">
      <c r="B159" s="63"/>
      <c r="C159" s="63"/>
      <c r="D159" s="60" t="s">
        <v>720</v>
      </c>
      <c r="E159" s="250"/>
      <c r="F159" s="67" t="s">
        <v>17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2</v>
      </c>
      <c r="M161" s="100">
        <f t="shared" si="6"/>
        <v>25.4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17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17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17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17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17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18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17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18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17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18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17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18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17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18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17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17</v>
      </c>
      <c r="L213" s="286" t="s">
        <v>18</v>
      </c>
      <c r="M213" s="286" t="s">
        <v>19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1493</v>
      </c>
      <c r="D4" s="8" t="s">
        <v>1494</v>
      </c>
      <c r="E4" s="8" t="s">
        <v>327</v>
      </c>
      <c r="F4" s="9" t="s">
        <v>17</v>
      </c>
      <c r="G4" s="10" t="s">
        <v>1495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1496</v>
      </c>
      <c r="D5" s="8" t="s">
        <v>1497</v>
      </c>
      <c r="E5" s="8" t="s">
        <v>327</v>
      </c>
      <c r="F5" s="9" t="s">
        <v>18</v>
      </c>
      <c r="G5" s="10" t="s">
        <v>1498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1499</v>
      </c>
      <c r="D6" s="8" t="s">
        <v>1500</v>
      </c>
      <c r="E6" s="8" t="s">
        <v>327</v>
      </c>
      <c r="F6" s="9" t="s">
        <v>19</v>
      </c>
      <c r="G6" s="10" t="s">
        <v>1501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1502</v>
      </c>
      <c r="D7" s="8" t="s">
        <v>1503</v>
      </c>
      <c r="E7" s="8" t="s">
        <v>327</v>
      </c>
      <c r="F7" s="9" t="s">
        <v>20</v>
      </c>
      <c r="G7" s="10" t="s">
        <v>1504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1505</v>
      </c>
      <c r="D8" s="8" t="s">
        <v>1506</v>
      </c>
      <c r="E8" s="8" t="s">
        <v>327</v>
      </c>
      <c r="F8" s="9" t="s">
        <v>21</v>
      </c>
      <c r="G8" s="10" t="s">
        <v>1507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2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3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160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3</v>
      </c>
      <c r="G14" s="856">
        <f>'在庫（雨衣）'!BO14</f>
        <v>2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80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244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4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72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2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140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4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2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72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1">
        <f>'在庫（雨衣）'!BR36</f>
        <v>0</v>
      </c>
      <c r="K36" s="892">
        <f>'在庫（雨衣）'!BS36</f>
        <v>0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0</v>
      </c>
      <c r="S36" s="943" t="s">
        <v>235</v>
      </c>
      <c r="T36" s="944" t="s">
        <v>236</v>
      </c>
      <c r="U36" s="944" t="s">
        <v>237</v>
      </c>
      <c r="V36" s="944" t="s">
        <v>238</v>
      </c>
      <c r="W36" s="945" t="s">
        <v>239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524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N17" sqref="N17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3500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>
        <f t="shared" si="6"/>
        <v>4550</v>
      </c>
      <c r="CO10" s="833" t="str">
        <f t="shared" si="6"/>
        <v>-</v>
      </c>
      <c r="CP10" s="833">
        <f t="shared" si="6"/>
        <v>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0.17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658.823529411765</v>
      </c>
      <c r="CP11" s="845">
        <f t="shared" si="6"/>
        <v>560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2</v>
      </c>
      <c r="BG12" s="777">
        <v>1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0.03</v>
      </c>
      <c r="BN12" s="777">
        <v>0.12</v>
      </c>
      <c r="BO12" s="794">
        <v>0.05</v>
      </c>
      <c r="BP12" s="775">
        <v>0.05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3033.33333333333</v>
      </c>
      <c r="CP12" s="833">
        <f t="shared" ref="CP12:CP18" si="19">IF(BN12&lt;&gt;0,CI12/BN12*7,"-")</f>
        <v>350</v>
      </c>
      <c r="CQ12" s="834">
        <f t="shared" si="7"/>
        <v>1120</v>
      </c>
      <c r="CR12" s="835">
        <f t="shared" ref="CR12:CR18" si="20">IF(BP12&lt;&gt;0,CK12/BP12*7,"-")</f>
        <v>840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2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0.12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175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>
        <f t="shared" si="17"/>
        <v>1750</v>
      </c>
      <c r="CO14" s="833">
        <f t="shared" si="18"/>
        <v>1633.33333333333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2</v>
      </c>
      <c r="AZ17" s="788"/>
      <c r="BA17" s="789"/>
      <c r="BB17" s="790">
        <v>1</v>
      </c>
      <c r="BC17" s="791"/>
      <c r="BD17" s="792">
        <v>2</v>
      </c>
      <c r="BE17" s="792">
        <v>1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0.07</v>
      </c>
      <c r="BL17" s="792">
        <v>0.02</v>
      </c>
      <c r="BM17" s="792">
        <v>0.15</v>
      </c>
      <c r="BN17" s="792">
        <v>0.05</v>
      </c>
      <c r="BO17" s="797">
        <v>0.02</v>
      </c>
      <c r="BP17" s="790">
        <v>0.07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1900</v>
      </c>
      <c r="CN17" s="845">
        <f t="shared" si="17"/>
        <v>5600</v>
      </c>
      <c r="CO17" s="845">
        <f t="shared" si="18"/>
        <v>233.333333333333</v>
      </c>
      <c r="CP17" s="845">
        <f t="shared" si="19"/>
        <v>1540</v>
      </c>
      <c r="CQ17" s="846">
        <f t="shared" si="7"/>
        <v>6650</v>
      </c>
      <c r="CR17" s="847">
        <f t="shared" si="20"/>
        <v>700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6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</v>
      </c>
      <c r="BL18" s="782">
        <v>0.12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163.333333333333</v>
      </c>
      <c r="CN18" s="837">
        <f t="shared" si="17"/>
        <v>175</v>
      </c>
      <c r="CO18" s="837">
        <f t="shared" si="18"/>
        <v>350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212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tabSelected="1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R5" sqref="R5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181</v>
      </c>
      <c r="G3" s="507" t="s">
        <v>181</v>
      </c>
      <c r="H3" s="508" t="s">
        <v>363</v>
      </c>
      <c r="I3" s="563">
        <v>3</v>
      </c>
      <c r="J3" s="564">
        <v>7</v>
      </c>
      <c r="K3" s="564"/>
      <c r="L3" s="563">
        <v>3</v>
      </c>
      <c r="M3" s="563">
        <v>7</v>
      </c>
      <c r="N3" s="565">
        <v>7</v>
      </c>
      <c r="O3" s="565">
        <v>8</v>
      </c>
      <c r="P3" s="565">
        <v>1.31</v>
      </c>
      <c r="Q3" s="584">
        <f t="shared" ref="Q3:Q34" si="0">IF($A$1="补货",I3+J3+K3,I3)</f>
        <v>3</v>
      </c>
      <c r="R3" s="564">
        <v>2</v>
      </c>
      <c r="S3" s="584">
        <f>Q3+R3</f>
        <v>5</v>
      </c>
      <c r="T3" s="585">
        <f>IF(P3&lt;&gt;0,S3/P3*7,"-")</f>
        <v>26.7175572519084</v>
      </c>
      <c r="U3">
        <v>1980</v>
      </c>
      <c r="V3" t="s">
        <v>31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181</v>
      </c>
      <c r="G4" s="512" t="s">
        <v>181</v>
      </c>
      <c r="H4" s="513" t="s">
        <v>366</v>
      </c>
      <c r="I4" s="566">
        <v>10</v>
      </c>
      <c r="J4" s="567">
        <v>8</v>
      </c>
      <c r="K4" s="567"/>
      <c r="L4" s="566">
        <v>4</v>
      </c>
      <c r="M4" s="566">
        <v>20</v>
      </c>
      <c r="N4" s="568">
        <v>31</v>
      </c>
      <c r="O4" s="568">
        <v>43</v>
      </c>
      <c r="P4" s="568">
        <v>4.1</v>
      </c>
      <c r="Q4" s="586">
        <f t="shared" si="0"/>
        <v>10</v>
      </c>
      <c r="R4" s="567">
        <v>2</v>
      </c>
      <c r="S4" s="587">
        <f>Q4+R4</f>
        <v>12</v>
      </c>
      <c r="T4" s="588">
        <f>IF(P4&lt;&gt;0,S4/P4*7,"-")</f>
        <v>20.4878048780488</v>
      </c>
      <c r="U4">
        <v>1980</v>
      </c>
      <c r="V4" t="s">
        <v>31</v>
      </c>
    </row>
    <row r="5" spans="2:22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3</v>
      </c>
      <c r="R7" s="567"/>
      <c r="S7" s="587">
        <f t="shared" si="1"/>
        <v>3</v>
      </c>
      <c r="T7" s="588">
        <f t="shared" si="2"/>
        <v>140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5</v>
      </c>
      <c r="R9" s="567"/>
      <c r="S9" s="587">
        <f t="shared" si="1"/>
        <v>5</v>
      </c>
      <c r="T9" s="588">
        <f t="shared" si="2"/>
        <v>97.2222222222222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5</v>
      </c>
      <c r="P10" s="568">
        <v>0.32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43.75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8</v>
      </c>
      <c r="P11" s="571">
        <v>0.33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84.8484848484848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>
        <v>1</v>
      </c>
      <c r="N12" s="571">
        <v>5</v>
      </c>
      <c r="O12" s="571">
        <v>6</v>
      </c>
      <c r="P12" s="572">
        <v>0.34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102.941176470588</v>
      </c>
      <c r="U12">
        <v>2580</v>
      </c>
      <c r="V12" t="s">
        <v>31</v>
      </c>
    </row>
    <row r="13" spans="2:22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3</v>
      </c>
      <c r="J15" s="567">
        <v>26</v>
      </c>
      <c r="K15" s="567"/>
      <c r="L15" s="566"/>
      <c r="M15" s="566"/>
      <c r="N15" s="568"/>
      <c r="O15" s="568">
        <v>1</v>
      </c>
      <c r="P15" s="568">
        <v>0.02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1050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140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110.526315789474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123.529411764706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>
        <v>1</v>
      </c>
      <c r="M20" s="577">
        <v>1</v>
      </c>
      <c r="N20" s="579">
        <v>5</v>
      </c>
      <c r="O20" s="579">
        <v>5</v>
      </c>
      <c r="P20" s="579">
        <v>0.47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44.6808510638298</v>
      </c>
      <c r="U20">
        <v>2580</v>
      </c>
      <c r="V20" t="s">
        <v>31</v>
      </c>
    </row>
    <row r="21" spans="2:22">
      <c r="B21" s="509" t="s">
        <v>394</v>
      </c>
      <c r="C21" s="510"/>
      <c r="D21" s="516" t="s">
        <v>395</v>
      </c>
      <c r="E21" s="516" t="s">
        <v>33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2</v>
      </c>
      <c r="N21" s="576">
        <v>3</v>
      </c>
      <c r="O21" s="576">
        <v>4</v>
      </c>
      <c r="P21" s="576">
        <v>0.31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67.741935483871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6</v>
      </c>
      <c r="J22" s="567">
        <v>3</v>
      </c>
      <c r="K22" s="567"/>
      <c r="L22" s="566"/>
      <c r="M22" s="566">
        <v>4</v>
      </c>
      <c r="N22" s="568">
        <v>9</v>
      </c>
      <c r="O22" s="568">
        <v>13</v>
      </c>
      <c r="P22" s="568">
        <v>0.8</v>
      </c>
      <c r="Q22" s="586">
        <f t="shared" si="0"/>
        <v>6</v>
      </c>
      <c r="R22" s="567"/>
      <c r="S22" s="587">
        <f t="shared" si="1"/>
        <v>6</v>
      </c>
      <c r="T22" s="588">
        <f t="shared" si="2"/>
        <v>52.5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4</v>
      </c>
      <c r="J23" s="567">
        <v>22</v>
      </c>
      <c r="K23" s="567"/>
      <c r="L23" s="566">
        <v>2</v>
      </c>
      <c r="M23" s="566">
        <v>7</v>
      </c>
      <c r="N23" s="568">
        <v>11</v>
      </c>
      <c r="O23" s="568">
        <v>14</v>
      </c>
      <c r="P23" s="568">
        <v>1.39</v>
      </c>
      <c r="Q23" s="586">
        <f t="shared" si="0"/>
        <v>4</v>
      </c>
      <c r="R23" s="567">
        <v>2</v>
      </c>
      <c r="S23" s="587">
        <f t="shared" si="1"/>
        <v>6</v>
      </c>
      <c r="T23" s="588">
        <f t="shared" si="2"/>
        <v>30.2158273381295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18</v>
      </c>
      <c r="K24" s="567"/>
      <c r="L24" s="566">
        <v>1</v>
      </c>
      <c r="M24" s="566">
        <v>7</v>
      </c>
      <c r="N24" s="568">
        <v>9</v>
      </c>
      <c r="O24" s="568">
        <v>15</v>
      </c>
      <c r="P24" s="568">
        <v>1.19</v>
      </c>
      <c r="Q24" s="586">
        <f t="shared" si="0"/>
        <v>6</v>
      </c>
      <c r="R24" s="567"/>
      <c r="S24" s="587">
        <f t="shared" si="1"/>
        <v>6</v>
      </c>
      <c r="T24" s="588">
        <f t="shared" si="2"/>
        <v>35.2941176470588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8</v>
      </c>
      <c r="J25" s="567">
        <v>1</v>
      </c>
      <c r="K25" s="567">
        <v>10</v>
      </c>
      <c r="L25" s="566"/>
      <c r="M25" s="566">
        <v>5</v>
      </c>
      <c r="N25" s="568">
        <v>11</v>
      </c>
      <c r="O25" s="568">
        <v>18</v>
      </c>
      <c r="P25" s="568">
        <v>1.02</v>
      </c>
      <c r="Q25" s="586">
        <f t="shared" si="0"/>
        <v>8</v>
      </c>
      <c r="R25" s="567"/>
      <c r="S25" s="587">
        <f t="shared" si="1"/>
        <v>8</v>
      </c>
      <c r="T25" s="588">
        <f t="shared" si="2"/>
        <v>54.9019607843137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20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71.4285714285714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>
        <v>1</v>
      </c>
      <c r="M27" s="569">
        <v>2</v>
      </c>
      <c r="N27" s="571">
        <v>8</v>
      </c>
      <c r="O27" s="571">
        <v>15</v>
      </c>
      <c r="P27" s="571">
        <v>0.8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35</v>
      </c>
      <c r="U27">
        <v>2780</v>
      </c>
      <c r="V27" t="s">
        <v>31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116.666666666667</v>
      </c>
      <c r="U34">
        <v>2780</v>
      </c>
      <c r="V34" t="s">
        <v>31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2</v>
      </c>
      <c r="R40" s="567"/>
      <c r="S40" s="587">
        <f t="shared" si="1"/>
        <v>2</v>
      </c>
      <c r="T40" s="588">
        <f t="shared" si="2"/>
        <v>37.8378378378378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>
        <v>1</v>
      </c>
      <c r="N44" s="568">
        <v>2</v>
      </c>
      <c r="O44" s="568">
        <v>2</v>
      </c>
      <c r="P44" s="568">
        <v>0.17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41.1764705882353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2</v>
      </c>
      <c r="J46" s="567">
        <v>17</v>
      </c>
      <c r="K46" s="567"/>
      <c r="L46" s="566"/>
      <c r="M46" s="566"/>
      <c r="N46" s="568">
        <v>2</v>
      </c>
      <c r="O46" s="568">
        <v>4</v>
      </c>
      <c r="P46" s="568">
        <v>0.13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107.692307692308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2</v>
      </c>
      <c r="O47" s="568">
        <v>4</v>
      </c>
      <c r="P47" s="568">
        <v>0.2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105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3</v>
      </c>
      <c r="K48" s="570">
        <v>8</v>
      </c>
      <c r="L48" s="569">
        <v>1</v>
      </c>
      <c r="M48" s="569">
        <v>1</v>
      </c>
      <c r="N48" s="571">
        <v>3</v>
      </c>
      <c r="O48" s="571">
        <v>7</v>
      </c>
      <c r="P48" s="571">
        <v>0.43</v>
      </c>
      <c r="Q48" s="589">
        <f t="shared" si="3"/>
        <v>2</v>
      </c>
      <c r="R48" s="570"/>
      <c r="S48" s="590">
        <f t="shared" si="4"/>
        <v>2</v>
      </c>
      <c r="T48" s="591">
        <f t="shared" si="5"/>
        <v>32.5581395348837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4</v>
      </c>
      <c r="N49" s="571">
        <v>4</v>
      </c>
      <c r="O49" s="571">
        <v>8</v>
      </c>
      <c r="P49" s="571">
        <v>0.54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140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3</v>
      </c>
      <c r="N52" s="568">
        <v>4</v>
      </c>
      <c r="O52" s="568">
        <v>5</v>
      </c>
      <c r="P52" s="568">
        <v>0.43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16.2790697674419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2</v>
      </c>
      <c r="J53" s="567">
        <v>6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37.8378378378378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37.8378378378378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2</v>
      </c>
      <c r="N55" s="568">
        <v>4</v>
      </c>
      <c r="O55" s="568">
        <v>6</v>
      </c>
      <c r="P55" s="568">
        <v>0.37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56.7567567567568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1</v>
      </c>
      <c r="J56" s="570">
        <v>15</v>
      </c>
      <c r="K56" s="570"/>
      <c r="L56" s="569">
        <v>2</v>
      </c>
      <c r="M56" s="569">
        <v>3</v>
      </c>
      <c r="N56" s="571">
        <v>4</v>
      </c>
      <c r="O56" s="571">
        <v>6</v>
      </c>
      <c r="P56" s="571">
        <v>0.74</v>
      </c>
      <c r="Q56" s="589">
        <f t="shared" si="3"/>
        <v>1</v>
      </c>
      <c r="R56" s="570">
        <v>2</v>
      </c>
      <c r="S56" s="590">
        <f t="shared" si="6"/>
        <v>3</v>
      </c>
      <c r="T56" s="591">
        <f t="shared" si="7"/>
        <v>28.3783783783784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>
        <v>1</v>
      </c>
      <c r="M57" s="569">
        <v>2</v>
      </c>
      <c r="N57" s="571">
        <v>2</v>
      </c>
      <c r="O57" s="571">
        <v>2</v>
      </c>
      <c r="P57" s="571">
        <v>0.39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71.7948717948718</v>
      </c>
      <c r="U57">
        <v>2580</v>
      </c>
      <c r="V57" t="s">
        <v>31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560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48.2758620689655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4</v>
      </c>
      <c r="J64" s="570">
        <v>4</v>
      </c>
      <c r="K64" s="570"/>
      <c r="L64" s="569"/>
      <c r="M64" s="569">
        <v>4</v>
      </c>
      <c r="N64" s="571">
        <v>5</v>
      </c>
      <c r="O64" s="571">
        <v>7</v>
      </c>
      <c r="P64" s="571">
        <v>0.56</v>
      </c>
      <c r="Q64" s="589">
        <f t="shared" si="3"/>
        <v>4</v>
      </c>
      <c r="R64" s="570"/>
      <c r="S64" s="590">
        <f t="shared" si="8"/>
        <v>4</v>
      </c>
      <c r="T64" s="591">
        <f t="shared" si="9"/>
        <v>50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200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>
        <v>2</v>
      </c>
      <c r="N72" s="568">
        <v>2</v>
      </c>
      <c r="O72" s="568">
        <v>5</v>
      </c>
      <c r="P72" s="568">
        <v>0.29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72.4137931034483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4</v>
      </c>
      <c r="O79" s="568">
        <v>5</v>
      </c>
      <c r="P79" s="568">
        <v>0.29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72.4137931034483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4</v>
      </c>
      <c r="J80" s="578"/>
      <c r="K80" s="578"/>
      <c r="L80" s="577">
        <v>1</v>
      </c>
      <c r="M80" s="577">
        <v>4</v>
      </c>
      <c r="N80" s="579">
        <v>6</v>
      </c>
      <c r="O80" s="579">
        <v>8</v>
      </c>
      <c r="P80" s="579">
        <v>0.76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36.8421052631579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10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181</v>
      </c>
      <c r="G3" s="507" t="s">
        <v>181</v>
      </c>
      <c r="H3" s="508" t="s">
        <v>363</v>
      </c>
      <c r="I3" s="533">
        <f>'在庫（雨靴等）'!R3</f>
        <v>2</v>
      </c>
      <c r="J3" s="534">
        <v>29.5</v>
      </c>
      <c r="K3" s="535">
        <f>I3*J3</f>
        <v>59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181</v>
      </c>
      <c r="G4" s="512" t="s">
        <v>181</v>
      </c>
      <c r="H4" s="513" t="s">
        <v>366</v>
      </c>
      <c r="I4" s="536">
        <f>'在庫（雨靴等）'!R4</f>
        <v>2</v>
      </c>
      <c r="J4" s="537">
        <v>29.5</v>
      </c>
      <c r="K4" s="538">
        <f>I4*J4</f>
        <v>59</v>
      </c>
    </row>
    <row r="5" ht="35.25" spans="2:11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33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2</v>
      </c>
      <c r="J23" s="537">
        <v>38</v>
      </c>
      <c r="K23" s="538">
        <f t="shared" si="2"/>
        <v>76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2</v>
      </c>
      <c r="J56" s="537">
        <v>36</v>
      </c>
      <c r="K56" s="538">
        <f t="shared" si="3"/>
        <v>72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8</v>
      </c>
      <c r="J81" s="550"/>
      <c r="K81" s="550">
        <f>SUM(K3:K80)</f>
        <v>266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M141" activePane="bottomRight" state="frozen"/>
      <selection/>
      <selection pane="topRight"/>
      <selection pane="bottomLeft"/>
      <selection pane="bottomRight" activeCell="V1" sqref="V$1:V$1048576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14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11</v>
      </c>
      <c r="X3" s="436" t="s">
        <v>12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23</v>
      </c>
      <c r="O5" s="62"/>
      <c r="P5" s="438">
        <v>1</v>
      </c>
      <c r="Q5" s="438">
        <v>4</v>
      </c>
      <c r="R5" s="438">
        <v>5</v>
      </c>
      <c r="S5" s="438">
        <v>6</v>
      </c>
      <c r="T5" s="438">
        <v>0.7</v>
      </c>
      <c r="U5" s="452">
        <f t="shared" si="0"/>
        <v>4</v>
      </c>
      <c r="V5" s="82"/>
      <c r="W5" s="452">
        <f t="shared" si="1"/>
        <v>4</v>
      </c>
      <c r="X5" s="453">
        <f t="shared" si="2"/>
        <v>40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9</v>
      </c>
      <c r="O6" s="62"/>
      <c r="P6" s="438">
        <v>1</v>
      </c>
      <c r="Q6" s="438">
        <v>4</v>
      </c>
      <c r="R6" s="438">
        <v>9</v>
      </c>
      <c r="S6" s="438">
        <v>12</v>
      </c>
      <c r="T6" s="438">
        <v>0.93</v>
      </c>
      <c r="U6" s="452">
        <f t="shared" si="0"/>
        <v>3</v>
      </c>
      <c r="V6" s="82"/>
      <c r="W6" s="452">
        <f t="shared" si="1"/>
        <v>3</v>
      </c>
      <c r="X6" s="453">
        <f t="shared" si="2"/>
        <v>22.5806451612903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4</v>
      </c>
      <c r="M7" s="439"/>
      <c r="N7" s="65">
        <v>11</v>
      </c>
      <c r="O7" s="65"/>
      <c r="P7" s="440">
        <v>1</v>
      </c>
      <c r="Q7" s="440">
        <v>4</v>
      </c>
      <c r="R7" s="440">
        <v>7</v>
      </c>
      <c r="S7" s="440">
        <v>11</v>
      </c>
      <c r="T7" s="440">
        <v>0.85</v>
      </c>
      <c r="U7" s="454">
        <f t="shared" si="0"/>
        <v>4</v>
      </c>
      <c r="V7" s="84"/>
      <c r="W7" s="455">
        <f t="shared" si="1"/>
        <v>4</v>
      </c>
      <c r="X7" s="456">
        <f t="shared" si="2"/>
        <v>32.9411764705882</v>
      </c>
      <c r="Y7" t="s">
        <v>31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1</v>
      </c>
      <c r="T10" s="438">
        <v>0.05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700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/>
      <c r="Q11" s="440">
        <v>1</v>
      </c>
      <c r="R11" s="440">
        <v>3</v>
      </c>
      <c r="S11" s="440">
        <v>8</v>
      </c>
      <c r="T11" s="440">
        <v>0.3</v>
      </c>
      <c r="U11" s="454">
        <f t="shared" si="0"/>
        <v>2</v>
      </c>
      <c r="V11" s="84"/>
      <c r="W11" s="455">
        <f t="shared" si="1"/>
        <v>2</v>
      </c>
      <c r="X11" s="456">
        <f t="shared" si="2"/>
        <v>46.6666666666667</v>
      </c>
      <c r="Y11" t="s">
        <v>31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4</v>
      </c>
      <c r="M14" s="437"/>
      <c r="N14" s="62">
        <v>16</v>
      </c>
      <c r="O14" s="62"/>
      <c r="P14" s="438">
        <v>1</v>
      </c>
      <c r="Q14" s="438">
        <v>2</v>
      </c>
      <c r="R14" s="438">
        <v>4</v>
      </c>
      <c r="S14" s="438">
        <v>6</v>
      </c>
      <c r="T14" s="438">
        <v>0.52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53.8461538461538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2</v>
      </c>
      <c r="M15" s="439"/>
      <c r="N15" s="65">
        <v>26</v>
      </c>
      <c r="O15" s="65"/>
      <c r="P15" s="440">
        <v>2</v>
      </c>
      <c r="Q15" s="440">
        <v>4</v>
      </c>
      <c r="R15" s="440">
        <v>6</v>
      </c>
      <c r="S15" s="440">
        <v>12</v>
      </c>
      <c r="T15" s="440">
        <v>1.33</v>
      </c>
      <c r="U15" s="454">
        <f t="shared" si="0"/>
        <v>2</v>
      </c>
      <c r="V15" s="84">
        <v>2</v>
      </c>
      <c r="W15" s="455">
        <f t="shared" si="1"/>
        <v>4</v>
      </c>
      <c r="X15" s="456">
        <f t="shared" si="2"/>
        <v>21.0526315789474</v>
      </c>
      <c r="Y15" t="s">
        <v>31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/>
      <c r="P16" s="442">
        <v>9</v>
      </c>
      <c r="Q16" s="442">
        <v>23</v>
      </c>
      <c r="R16" s="442">
        <v>39</v>
      </c>
      <c r="S16" s="442">
        <v>65</v>
      </c>
      <c r="T16" s="442">
        <v>5.34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8</v>
      </c>
      <c r="M17" s="437"/>
      <c r="N17" s="62"/>
      <c r="O17" s="62"/>
      <c r="P17" s="438">
        <v>11</v>
      </c>
      <c r="Q17" s="438">
        <v>27</v>
      </c>
      <c r="R17" s="438">
        <v>43</v>
      </c>
      <c r="S17" s="438">
        <v>72</v>
      </c>
      <c r="T17" s="438">
        <v>6.51</v>
      </c>
      <c r="U17" s="452">
        <f t="shared" si="0"/>
        <v>8</v>
      </c>
      <c r="V17" s="82">
        <v>10</v>
      </c>
      <c r="W17" s="452">
        <f t="shared" si="1"/>
        <v>18</v>
      </c>
      <c r="X17" s="453">
        <f t="shared" si="2"/>
        <v>19.3548387096774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13</v>
      </c>
      <c r="M18" s="439"/>
      <c r="N18" s="65"/>
      <c r="O18" s="65">
        <v>251</v>
      </c>
      <c r="P18" s="440">
        <v>3</v>
      </c>
      <c r="Q18" s="440">
        <v>25</v>
      </c>
      <c r="R18" s="440">
        <v>38</v>
      </c>
      <c r="S18" s="440">
        <v>58</v>
      </c>
      <c r="T18" s="440">
        <v>4.78</v>
      </c>
      <c r="U18" s="454">
        <f t="shared" si="0"/>
        <v>13</v>
      </c>
      <c r="V18" s="84">
        <v>5</v>
      </c>
      <c r="W18" s="455">
        <f t="shared" si="1"/>
        <v>18</v>
      </c>
      <c r="X18" s="456">
        <f t="shared" si="2"/>
        <v>26.3598326359833</v>
      </c>
      <c r="Y18" t="s">
        <v>31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2</v>
      </c>
      <c r="N22" s="81">
        <v>7</v>
      </c>
      <c r="O22" s="81"/>
      <c r="P22" s="440">
        <v>1</v>
      </c>
      <c r="Q22" s="440">
        <v>1</v>
      </c>
      <c r="R22" s="440">
        <v>1</v>
      </c>
      <c r="S22" s="440">
        <v>1</v>
      </c>
      <c r="T22" s="440">
        <v>0.62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>
        <v>1</v>
      </c>
      <c r="Q23" s="442">
        <v>1</v>
      </c>
      <c r="R23" s="442">
        <v>2</v>
      </c>
      <c r="S23" s="442">
        <v>4</v>
      </c>
      <c r="T23" s="442">
        <v>0.35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100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8</v>
      </c>
      <c r="M24" s="437"/>
      <c r="N24" s="62">
        <v>165</v>
      </c>
      <c r="O24" s="62"/>
      <c r="P24" s="438">
        <v>2</v>
      </c>
      <c r="Q24" s="438">
        <v>9</v>
      </c>
      <c r="R24" s="438">
        <v>18</v>
      </c>
      <c r="S24" s="438">
        <v>36</v>
      </c>
      <c r="T24" s="438">
        <v>2.12</v>
      </c>
      <c r="U24" s="452">
        <f t="shared" si="0"/>
        <v>8</v>
      </c>
      <c r="V24" s="82"/>
      <c r="W24" s="452">
        <f t="shared" si="3"/>
        <v>8</v>
      </c>
      <c r="X24" s="453">
        <f t="shared" si="4"/>
        <v>26.4150943396226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11</v>
      </c>
      <c r="M25" s="439"/>
      <c r="N25" s="65">
        <v>135</v>
      </c>
      <c r="O25" s="65"/>
      <c r="P25" s="440">
        <v>5</v>
      </c>
      <c r="Q25" s="440">
        <v>12</v>
      </c>
      <c r="R25" s="440">
        <v>21</v>
      </c>
      <c r="S25" s="440">
        <v>40</v>
      </c>
      <c r="T25" s="440">
        <v>3.3</v>
      </c>
      <c r="U25" s="454">
        <f t="shared" si="0"/>
        <v>11</v>
      </c>
      <c r="V25" s="84"/>
      <c r="W25" s="455">
        <f t="shared" si="3"/>
        <v>11</v>
      </c>
      <c r="X25" s="456">
        <f t="shared" si="4"/>
        <v>23.3333333333333</v>
      </c>
      <c r="Y25" t="s">
        <v>31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1</v>
      </c>
      <c r="M27" s="437"/>
      <c r="N27" s="62">
        <v>3</v>
      </c>
      <c r="O27" s="62"/>
      <c r="P27" s="446">
        <v>1</v>
      </c>
      <c r="Q27" s="446">
        <v>1</v>
      </c>
      <c r="R27" s="446">
        <v>2</v>
      </c>
      <c r="S27" s="446">
        <v>2</v>
      </c>
      <c r="T27" s="438">
        <v>0.32</v>
      </c>
      <c r="U27" s="82">
        <f t="shared" si="0"/>
        <v>1</v>
      </c>
      <c r="V27" s="82"/>
      <c r="W27" s="463">
        <f t="shared" si="3"/>
        <v>1</v>
      </c>
      <c r="X27" s="453">
        <f t="shared" si="4"/>
        <v>21.875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3</v>
      </c>
      <c r="M28" s="443"/>
      <c r="N28" s="79">
        <v>12</v>
      </c>
      <c r="O28" s="79"/>
      <c r="P28" s="447">
        <v>1</v>
      </c>
      <c r="Q28" s="447">
        <v>3</v>
      </c>
      <c r="R28" s="447">
        <v>5</v>
      </c>
      <c r="S28" s="447">
        <v>6</v>
      </c>
      <c r="T28" s="444">
        <v>0.63</v>
      </c>
      <c r="U28" s="83">
        <f t="shared" si="0"/>
        <v>3</v>
      </c>
      <c r="V28" s="83"/>
      <c r="W28" s="465">
        <f t="shared" si="3"/>
        <v>3</v>
      </c>
      <c r="X28" s="466">
        <f t="shared" si="4"/>
        <v>33.3333333333333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/>
      <c r="M29" s="439"/>
      <c r="N29" s="65">
        <v>6</v>
      </c>
      <c r="O29" s="65"/>
      <c r="P29" s="448">
        <v>1</v>
      </c>
      <c r="Q29" s="448">
        <v>1</v>
      </c>
      <c r="R29" s="448">
        <v>2</v>
      </c>
      <c r="S29" s="448">
        <v>2</v>
      </c>
      <c r="T29" s="440">
        <v>0.32</v>
      </c>
      <c r="U29" s="84">
        <f t="shared" si="0"/>
        <v>0</v>
      </c>
      <c r="V29" s="84">
        <v>2</v>
      </c>
      <c r="W29" s="468">
        <f t="shared" si="3"/>
        <v>2</v>
      </c>
      <c r="X29" s="456">
        <f t="shared" si="4"/>
        <v>43.75</v>
      </c>
      <c r="Y29" t="s">
        <v>31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2</v>
      </c>
      <c r="M32" s="443"/>
      <c r="N32" s="79">
        <v>16</v>
      </c>
      <c r="O32" s="79"/>
      <c r="P32" s="447"/>
      <c r="Q32" s="447">
        <v>1</v>
      </c>
      <c r="R32" s="447">
        <v>3</v>
      </c>
      <c r="S32" s="447">
        <v>3</v>
      </c>
      <c r="T32" s="444">
        <v>0.22</v>
      </c>
      <c r="U32" s="82">
        <f t="shared" si="0"/>
        <v>2</v>
      </c>
      <c r="V32" s="82"/>
      <c r="W32" s="463">
        <f t="shared" si="3"/>
        <v>2</v>
      </c>
      <c r="X32" s="453">
        <f t="shared" si="4"/>
        <v>63.6363636363636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3</v>
      </c>
      <c r="M33" s="439"/>
      <c r="N33" s="65">
        <v>6</v>
      </c>
      <c r="O33" s="65"/>
      <c r="P33" s="448"/>
      <c r="Q33" s="448">
        <v>5</v>
      </c>
      <c r="R33" s="448">
        <v>8</v>
      </c>
      <c r="S33" s="448">
        <v>10</v>
      </c>
      <c r="T33" s="440">
        <v>0.79</v>
      </c>
      <c r="U33" s="84">
        <f t="shared" si="0"/>
        <v>3</v>
      </c>
      <c r="V33" s="84"/>
      <c r="W33" s="468">
        <f t="shared" si="3"/>
        <v>3</v>
      </c>
      <c r="X33" s="456">
        <f t="shared" si="4"/>
        <v>26.5822784810127</v>
      </c>
      <c r="Y33" t="s">
        <v>31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3</v>
      </c>
      <c r="M35" s="437"/>
      <c r="N35" s="62">
        <v>6</v>
      </c>
      <c r="O35" s="62"/>
      <c r="P35" s="446"/>
      <c r="Q35" s="446">
        <v>1</v>
      </c>
      <c r="R35" s="446">
        <v>1</v>
      </c>
      <c r="S35" s="446">
        <v>1</v>
      </c>
      <c r="T35" s="438">
        <v>0.12</v>
      </c>
      <c r="U35" s="82">
        <f t="shared" si="0"/>
        <v>3</v>
      </c>
      <c r="V35" s="82"/>
      <c r="W35" s="463">
        <f t="shared" si="3"/>
        <v>3</v>
      </c>
      <c r="X35" s="453">
        <f t="shared" si="4"/>
        <v>175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2</v>
      </c>
      <c r="V36" s="82"/>
      <c r="W36" s="463">
        <f t="shared" si="3"/>
        <v>2</v>
      </c>
      <c r="X36" s="453">
        <f t="shared" si="4"/>
        <v>58.3333333333333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31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>
        <v>1</v>
      </c>
      <c r="Q39" s="438">
        <v>2</v>
      </c>
      <c r="R39" s="438">
        <v>2</v>
      </c>
      <c r="S39" s="438">
        <v>2</v>
      </c>
      <c r="T39" s="438">
        <v>0.39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1</v>
      </c>
      <c r="M42" s="437"/>
      <c r="N42" s="62">
        <v>6</v>
      </c>
      <c r="O42" s="62"/>
      <c r="P42" s="446">
        <v>1</v>
      </c>
      <c r="Q42" s="446">
        <v>2</v>
      </c>
      <c r="R42" s="446">
        <v>2</v>
      </c>
      <c r="S42" s="446">
        <v>2</v>
      </c>
      <c r="T42" s="438">
        <v>0.39</v>
      </c>
      <c r="U42" s="82">
        <f t="shared" si="0"/>
        <v>1</v>
      </c>
      <c r="V42" s="82">
        <v>1</v>
      </c>
      <c r="W42" s="463">
        <f t="shared" si="3"/>
        <v>2</v>
      </c>
      <c r="X42" s="453">
        <f t="shared" si="4"/>
        <v>35.8974358974359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/>
      <c r="M43" s="443"/>
      <c r="N43" s="79">
        <v>4</v>
      </c>
      <c r="O43" s="79"/>
      <c r="P43" s="447"/>
      <c r="Q43" s="447"/>
      <c r="R43" s="447">
        <v>1</v>
      </c>
      <c r="S43" s="447">
        <v>2</v>
      </c>
      <c r="T43" s="444">
        <v>0.07</v>
      </c>
      <c r="U43" s="82">
        <f t="shared" si="0"/>
        <v>0</v>
      </c>
      <c r="V43" s="82">
        <v>1</v>
      </c>
      <c r="W43" s="463">
        <f t="shared" si="3"/>
        <v>1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/>
      <c r="M44" s="439"/>
      <c r="N44" s="65">
        <v>6</v>
      </c>
      <c r="O44" s="65"/>
      <c r="P44" s="448">
        <v>2</v>
      </c>
      <c r="Q44" s="448">
        <v>2</v>
      </c>
      <c r="R44" s="448">
        <v>3</v>
      </c>
      <c r="S44" s="448">
        <v>3</v>
      </c>
      <c r="T44" s="440">
        <v>0.59</v>
      </c>
      <c r="U44" s="84">
        <f t="shared" si="0"/>
        <v>0</v>
      </c>
      <c r="V44" s="84">
        <v>2</v>
      </c>
      <c r="W44" s="468">
        <f t="shared" si="3"/>
        <v>2</v>
      </c>
      <c r="X44" s="456">
        <f t="shared" si="4"/>
        <v>23.728813559322</v>
      </c>
      <c r="Y44" t="s">
        <v>31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>
        <v>1</v>
      </c>
      <c r="Q45" s="445">
        <v>4</v>
      </c>
      <c r="R45" s="445">
        <v>5</v>
      </c>
      <c r="S45" s="445">
        <v>5</v>
      </c>
      <c r="T45" s="442">
        <v>0.68</v>
      </c>
      <c r="U45" s="68">
        <f t="shared" si="0"/>
        <v>3</v>
      </c>
      <c r="V45" s="68"/>
      <c r="W45" s="461">
        <f t="shared" si="3"/>
        <v>3</v>
      </c>
      <c r="X45" s="459">
        <f t="shared" si="4"/>
        <v>30.8823529411765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1</v>
      </c>
      <c r="M46" s="437"/>
      <c r="N46" s="62">
        <v>24</v>
      </c>
      <c r="O46" s="62"/>
      <c r="P46" s="446">
        <v>1</v>
      </c>
      <c r="Q46" s="446">
        <v>4</v>
      </c>
      <c r="R46" s="446">
        <v>5</v>
      </c>
      <c r="S46" s="446">
        <v>6</v>
      </c>
      <c r="T46" s="438">
        <v>0.7</v>
      </c>
      <c r="U46" s="82">
        <f t="shared" si="0"/>
        <v>1</v>
      </c>
      <c r="V46" s="82">
        <v>2</v>
      </c>
      <c r="W46" s="463">
        <f t="shared" si="3"/>
        <v>3</v>
      </c>
      <c r="X46" s="453">
        <f t="shared" si="4"/>
        <v>30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3</v>
      </c>
      <c r="S47" s="447">
        <v>6</v>
      </c>
      <c r="T47" s="444">
        <v>0.2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3</v>
      </c>
      <c r="M49" s="441"/>
      <c r="N49" s="67">
        <v>4</v>
      </c>
      <c r="O49" s="67"/>
      <c r="P49" s="445">
        <v>1</v>
      </c>
      <c r="Q49" s="445">
        <v>1</v>
      </c>
      <c r="R49" s="445">
        <v>1</v>
      </c>
      <c r="S49" s="445">
        <v>1</v>
      </c>
      <c r="T49" s="442">
        <v>0.27</v>
      </c>
      <c r="U49" s="68">
        <f t="shared" si="0"/>
        <v>3</v>
      </c>
      <c r="V49" s="68"/>
      <c r="W49" s="461">
        <f t="shared" si="3"/>
        <v>3</v>
      </c>
      <c r="X49" s="459">
        <f t="shared" si="4"/>
        <v>77.7777777777778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14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3</v>
      </c>
      <c r="V50" s="82"/>
      <c r="W50" s="463">
        <f t="shared" si="3"/>
        <v>3</v>
      </c>
      <c r="X50" s="453">
        <f t="shared" si="4"/>
        <v>123.529411764706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2</v>
      </c>
      <c r="M51" s="443"/>
      <c r="N51" s="79">
        <v>8</v>
      </c>
      <c r="O51" s="79"/>
      <c r="P51" s="447">
        <v>1</v>
      </c>
      <c r="Q51" s="447">
        <v>1</v>
      </c>
      <c r="R51" s="447">
        <v>2</v>
      </c>
      <c r="S51" s="447">
        <v>4</v>
      </c>
      <c r="T51" s="444">
        <v>0.35</v>
      </c>
      <c r="U51" s="82">
        <f t="shared" si="0"/>
        <v>2</v>
      </c>
      <c r="V51" s="82"/>
      <c r="W51" s="463">
        <f t="shared" si="3"/>
        <v>2</v>
      </c>
      <c r="X51" s="453">
        <f t="shared" si="4"/>
        <v>40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7</v>
      </c>
      <c r="T52" s="440">
        <v>0.32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1</v>
      </c>
      <c r="T62" s="438">
        <v>0.02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>
        <v>1</v>
      </c>
      <c r="Q68" s="446">
        <v>1</v>
      </c>
      <c r="R68" s="446">
        <v>2</v>
      </c>
      <c r="S68" s="446">
        <v>4</v>
      </c>
      <c r="T68" s="438">
        <v>0.35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4</v>
      </c>
      <c r="V69" s="84"/>
      <c r="W69" s="65">
        <f t="shared" si="5"/>
        <v>4</v>
      </c>
      <c r="X69" s="456">
        <f t="shared" si="6"/>
        <v>933.333333333333</v>
      </c>
      <c r="Y69" t="s">
        <v>31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/>
      <c r="M72" s="437"/>
      <c r="N72" s="62">
        <v>14</v>
      </c>
      <c r="O72" s="62"/>
      <c r="P72" s="438">
        <v>2</v>
      </c>
      <c r="Q72" s="438">
        <v>3</v>
      </c>
      <c r="R72" s="438">
        <v>5</v>
      </c>
      <c r="S72" s="438">
        <v>7</v>
      </c>
      <c r="T72" s="438">
        <v>0.79</v>
      </c>
      <c r="U72" s="452">
        <f t="shared" si="11"/>
        <v>0</v>
      </c>
      <c r="V72" s="82">
        <v>3</v>
      </c>
      <c r="W72" s="452">
        <f t="shared" si="5"/>
        <v>3</v>
      </c>
      <c r="X72" s="453">
        <f t="shared" si="6"/>
        <v>26.5822784810127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44.4444444444444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3</v>
      </c>
      <c r="M74" s="439"/>
      <c r="N74" s="65">
        <v>7</v>
      </c>
      <c r="O74" s="65">
        <v>10</v>
      </c>
      <c r="P74" s="440">
        <v>1</v>
      </c>
      <c r="Q74" s="440">
        <v>3</v>
      </c>
      <c r="R74" s="440">
        <v>5</v>
      </c>
      <c r="S74" s="440">
        <v>11</v>
      </c>
      <c r="T74" s="440">
        <v>1.06</v>
      </c>
      <c r="U74" s="454">
        <f t="shared" si="11"/>
        <v>3</v>
      </c>
      <c r="V74" s="84">
        <v>2</v>
      </c>
      <c r="W74" s="455">
        <f t="shared" si="5"/>
        <v>5</v>
      </c>
      <c r="X74" s="456">
        <f t="shared" si="6"/>
        <v>33.0188679245283</v>
      </c>
      <c r="Y74" t="s">
        <v>31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82.3529411764706</v>
      </c>
      <c r="Y78" t="s">
        <v>31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110.526315789474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3</v>
      </c>
      <c r="T83" s="481">
        <v>0.15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93.3333333333333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/>
      <c r="M84" s="437"/>
      <c r="N84" s="62">
        <v>8</v>
      </c>
      <c r="O84" s="62"/>
      <c r="P84" s="482">
        <v>2</v>
      </c>
      <c r="Q84" s="482">
        <v>2</v>
      </c>
      <c r="R84" s="482">
        <v>4</v>
      </c>
      <c r="S84" s="482">
        <v>5</v>
      </c>
      <c r="T84" s="482">
        <v>0.66</v>
      </c>
      <c r="U84" s="462">
        <f t="shared" si="11"/>
        <v>0</v>
      </c>
      <c r="V84" s="82"/>
      <c r="W84" s="463">
        <f t="shared" si="5"/>
        <v>0</v>
      </c>
      <c r="X84" s="453">
        <f t="shared" si="6"/>
        <v>0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</v>
      </c>
      <c r="T86" s="485">
        <v>0.02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10</v>
      </c>
      <c r="T87" s="481">
        <v>0.16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5</v>
      </c>
      <c r="M88" s="437"/>
      <c r="N88" s="62">
        <v>83</v>
      </c>
      <c r="O88" s="62"/>
      <c r="P88" s="482">
        <v>2</v>
      </c>
      <c r="Q88" s="482">
        <v>4</v>
      </c>
      <c r="R88" s="482">
        <v>13</v>
      </c>
      <c r="S88" s="482">
        <v>22</v>
      </c>
      <c r="T88" s="482">
        <v>1.73</v>
      </c>
      <c r="U88" s="452">
        <f t="shared" si="11"/>
        <v>5</v>
      </c>
      <c r="V88" s="82"/>
      <c r="W88" s="452">
        <f t="shared" ref="W88:W95" si="13">U88+V88</f>
        <v>5</v>
      </c>
      <c r="X88" s="453">
        <f t="shared" si="12"/>
        <v>20.2312138728324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5</v>
      </c>
      <c r="M89" s="439"/>
      <c r="N89" s="65">
        <v>118</v>
      </c>
      <c r="O89" s="65"/>
      <c r="P89" s="485">
        <v>1</v>
      </c>
      <c r="Q89" s="485">
        <v>4</v>
      </c>
      <c r="R89" s="485">
        <v>9</v>
      </c>
      <c r="S89" s="485">
        <v>17</v>
      </c>
      <c r="T89" s="485">
        <v>1.01</v>
      </c>
      <c r="U89" s="454">
        <f t="shared" si="11"/>
        <v>5</v>
      </c>
      <c r="V89" s="84"/>
      <c r="W89" s="455">
        <f t="shared" si="13"/>
        <v>5</v>
      </c>
      <c r="X89" s="456">
        <f t="shared" si="12"/>
        <v>34.6534653465347</v>
      </c>
      <c r="Y89" t="s">
        <v>31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>
        <v>1</v>
      </c>
      <c r="Q94" s="446">
        <v>1</v>
      </c>
      <c r="R94" s="446">
        <v>1</v>
      </c>
      <c r="S94" s="446">
        <v>2</v>
      </c>
      <c r="T94" s="438">
        <v>0.29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2</v>
      </c>
      <c r="R96" s="448">
        <v>2</v>
      </c>
      <c r="S96" s="448">
        <v>10</v>
      </c>
      <c r="T96" s="440">
        <v>0.37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2</v>
      </c>
      <c r="M120" s="437"/>
      <c r="N120" s="62">
        <v>10</v>
      </c>
      <c r="O120" s="62"/>
      <c r="P120" s="446"/>
      <c r="Q120" s="446"/>
      <c r="R120" s="446"/>
      <c r="S120" s="446"/>
      <c r="T120" s="438"/>
      <c r="U120" s="82">
        <f>IF($A$1="补货",L120+N120+O120,L120)</f>
        <v>2</v>
      </c>
      <c r="V120" s="82"/>
      <c r="W120" s="62">
        <f t="shared" si="14"/>
        <v>2</v>
      </c>
      <c r="X120" s="453" t="str">
        <f t="shared" si="15"/>
        <v>-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2</v>
      </c>
      <c r="V123" s="82"/>
      <c r="W123" s="62">
        <f t="shared" si="14"/>
        <v>2</v>
      </c>
      <c r="X123" s="453" t="str">
        <f t="shared" si="15"/>
        <v>-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1</v>
      </c>
      <c r="M124" s="437"/>
      <c r="N124" s="62">
        <v>10</v>
      </c>
      <c r="O124" s="62"/>
      <c r="P124" s="446">
        <v>1</v>
      </c>
      <c r="Q124" s="446">
        <v>1</v>
      </c>
      <c r="R124" s="446">
        <v>1</v>
      </c>
      <c r="S124" s="446">
        <v>1</v>
      </c>
      <c r="T124" s="438">
        <v>0.27</v>
      </c>
      <c r="U124" s="82">
        <f>IF($A$1="补货",L124+N124+O124,L124)</f>
        <v>1</v>
      </c>
      <c r="V124" s="82"/>
      <c r="W124" s="62">
        <f t="shared" si="14"/>
        <v>1</v>
      </c>
      <c r="X124" s="453">
        <f t="shared" si="15"/>
        <v>25.9259259259259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1</v>
      </c>
      <c r="M129" s="441"/>
      <c r="N129" s="67">
        <v>6</v>
      </c>
      <c r="O129" s="67"/>
      <c r="P129" s="442">
        <v>1</v>
      </c>
      <c r="Q129" s="442">
        <v>1</v>
      </c>
      <c r="R129" s="442">
        <v>1</v>
      </c>
      <c r="S129" s="442">
        <v>1</v>
      </c>
      <c r="T129" s="442">
        <v>0.27</v>
      </c>
      <c r="U129" s="457">
        <f t="shared" ref="U129:U177" si="16">IF($A$1="补货",L129+N129+O129,L129)</f>
        <v>1</v>
      </c>
      <c r="V129" s="68"/>
      <c r="W129" s="458">
        <f t="shared" ref="W129:W136" si="17">U129+V129</f>
        <v>1</v>
      </c>
      <c r="X129" s="459">
        <f t="shared" ref="X129:X136" si="18">IF(T129&gt;0,W129/T129*7,"-")</f>
        <v>25.9259259259259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2</v>
      </c>
      <c r="M130" s="437"/>
      <c r="N130" s="62">
        <v>15</v>
      </c>
      <c r="O130" s="62"/>
      <c r="P130" s="438"/>
      <c r="Q130" s="438">
        <v>1</v>
      </c>
      <c r="R130" s="438">
        <v>5</v>
      </c>
      <c r="S130" s="438">
        <v>5</v>
      </c>
      <c r="T130" s="438">
        <v>0.32</v>
      </c>
      <c r="U130" s="452">
        <f t="shared" si="16"/>
        <v>2</v>
      </c>
      <c r="V130" s="82"/>
      <c r="W130" s="452">
        <f t="shared" si="17"/>
        <v>2</v>
      </c>
      <c r="X130" s="453">
        <f t="shared" si="18"/>
        <v>43.75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/>
      <c r="R131" s="438">
        <v>2</v>
      </c>
      <c r="S131" s="438">
        <v>3</v>
      </c>
      <c r="T131" s="438">
        <v>0.12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175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2</v>
      </c>
      <c r="M132" s="439"/>
      <c r="N132" s="65">
        <v>15</v>
      </c>
      <c r="O132" s="65"/>
      <c r="P132" s="440"/>
      <c r="Q132" s="440">
        <v>2</v>
      </c>
      <c r="R132" s="440">
        <v>5</v>
      </c>
      <c r="S132" s="440">
        <v>5</v>
      </c>
      <c r="T132" s="440">
        <v>0.39</v>
      </c>
      <c r="U132" s="454">
        <f t="shared" si="16"/>
        <v>2</v>
      </c>
      <c r="V132" s="84"/>
      <c r="W132" s="455">
        <f t="shared" si="17"/>
        <v>2</v>
      </c>
      <c r="X132" s="456">
        <f t="shared" si="18"/>
        <v>35.8974358974359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/>
      <c r="N140" s="65">
        <v>5</v>
      </c>
      <c r="O140" s="65"/>
      <c r="P140" s="440">
        <v>2</v>
      </c>
      <c r="Q140" s="440">
        <v>2</v>
      </c>
      <c r="R140" s="440">
        <v>3</v>
      </c>
      <c r="S140" s="440">
        <v>4</v>
      </c>
      <c r="T140" s="440">
        <v>0.96</v>
      </c>
      <c r="U140" s="454">
        <f t="shared" si="16"/>
        <v>0</v>
      </c>
      <c r="V140" s="84">
        <v>3</v>
      </c>
      <c r="W140" s="455">
        <f t="shared" si="19"/>
        <v>3</v>
      </c>
      <c r="X140" s="456">
        <f t="shared" si="20"/>
        <v>21.875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/>
      <c r="T141" s="442"/>
      <c r="U141" s="457">
        <f t="shared" si="16"/>
        <v>3</v>
      </c>
      <c r="V141" s="68"/>
      <c r="W141" s="458">
        <f t="shared" si="19"/>
        <v>3</v>
      </c>
      <c r="X141" s="459" t="str">
        <f t="shared" si="20"/>
        <v>-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1</v>
      </c>
      <c r="M142" s="437"/>
      <c r="N142" s="62">
        <v>1</v>
      </c>
      <c r="O142" s="62"/>
      <c r="P142" s="438"/>
      <c r="Q142" s="438">
        <v>2</v>
      </c>
      <c r="R142" s="438">
        <v>3</v>
      </c>
      <c r="S142" s="438">
        <v>6</v>
      </c>
      <c r="T142" s="438">
        <v>0.34</v>
      </c>
      <c r="U142" s="452">
        <f t="shared" si="16"/>
        <v>1</v>
      </c>
      <c r="V142" s="82"/>
      <c r="W142" s="452">
        <f t="shared" si="19"/>
        <v>1</v>
      </c>
      <c r="X142" s="453">
        <f t="shared" si="20"/>
        <v>20.5882352941176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/>
      <c r="M143" s="437"/>
      <c r="N143" s="62">
        <v>2</v>
      </c>
      <c r="O143" s="62"/>
      <c r="P143" s="438">
        <v>1</v>
      </c>
      <c r="Q143" s="438">
        <v>2</v>
      </c>
      <c r="R143" s="438">
        <v>2</v>
      </c>
      <c r="S143" s="438">
        <v>3</v>
      </c>
      <c r="T143" s="438">
        <v>0.41</v>
      </c>
      <c r="U143" s="452">
        <f t="shared" si="16"/>
        <v>0</v>
      </c>
      <c r="V143" s="82">
        <v>2</v>
      </c>
      <c r="W143" s="452">
        <f t="shared" si="19"/>
        <v>2</v>
      </c>
      <c r="X143" s="453">
        <f t="shared" si="20"/>
        <v>34.1463414634146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1</v>
      </c>
      <c r="T163" s="438">
        <v>0.05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>
        <v>1</v>
      </c>
      <c r="Q165" s="442">
        <v>1</v>
      </c>
      <c r="R165" s="442">
        <v>1</v>
      </c>
      <c r="S165" s="442">
        <v>1</v>
      </c>
      <c r="T165" s="442">
        <v>0.27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51.8518518518518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116.666666666667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/>
      <c r="T170" s="440"/>
      <c r="U170" s="454">
        <f t="shared" si="16"/>
        <v>2</v>
      </c>
      <c r="V170" s="84"/>
      <c r="W170" s="455">
        <f t="shared" si="19"/>
        <v>2</v>
      </c>
      <c r="X170" s="456" t="str">
        <f t="shared" si="20"/>
        <v>-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116.666666666667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75" t="s">
        <v>793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7</v>
      </c>
      <c r="R187" s="496">
        <v>16</v>
      </c>
      <c r="S187" s="496">
        <v>21</v>
      </c>
      <c r="T187" s="497">
        <v>1.38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75" t="s">
        <v>794</v>
      </c>
      <c r="K188" s="275">
        <v>1280</v>
      </c>
      <c r="L188" s="495">
        <v>3</v>
      </c>
      <c r="M188" s="495"/>
      <c r="N188" s="275"/>
      <c r="O188" s="275">
        <v>8</v>
      </c>
      <c r="P188" s="496">
        <v>1</v>
      </c>
      <c r="Q188" s="496">
        <v>7</v>
      </c>
      <c r="R188" s="496">
        <v>11</v>
      </c>
      <c r="S188" s="496">
        <v>12</v>
      </c>
      <c r="T188" s="497">
        <v>1.21</v>
      </c>
      <c r="U188" s="498">
        <f t="shared" si="21"/>
        <v>3</v>
      </c>
      <c r="V188" s="498"/>
      <c r="W188" s="500">
        <f t="shared" si="19"/>
        <v>3</v>
      </c>
      <c r="X188" s="499">
        <f t="shared" si="20"/>
        <v>17.3553719008264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>
        <v>1</v>
      </c>
      <c r="Q189" s="496">
        <v>3</v>
      </c>
      <c r="R189" s="496">
        <v>3</v>
      </c>
      <c r="S189" s="496">
        <v>4</v>
      </c>
      <c r="T189" s="497">
        <v>0.53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39.622641509434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2</v>
      </c>
      <c r="M15" s="104">
        <f t="shared" si="0"/>
        <v>22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5</v>
      </c>
      <c r="M18" s="104">
        <f t="shared" si="0"/>
        <v>53.5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2</v>
      </c>
      <c r="M29" s="120">
        <f t="shared" si="0"/>
        <v>24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1</v>
      </c>
      <c r="M42" s="114">
        <f t="shared" si="0"/>
        <v>10.2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1</v>
      </c>
      <c r="M43" s="118">
        <f t="shared" si="0"/>
        <v>11.2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2</v>
      </c>
      <c r="M44" s="120">
        <f t="shared" si="0"/>
        <v>20.4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2</v>
      </c>
      <c r="M46" s="114">
        <f t="shared" si="0"/>
        <v>21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3</v>
      </c>
      <c r="M72" s="100">
        <f t="shared" si="5"/>
        <v>57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2</v>
      </c>
      <c r="M74" s="104">
        <f t="shared" si="5"/>
        <v>38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3</v>
      </c>
      <c r="M140" s="104">
        <f t="shared" si="9"/>
        <v>39</v>
      </c>
    </row>
    <row r="141" ht="50.1" customHeight="1" spans="2:13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2</v>
      </c>
      <c r="M143" s="100">
        <f t="shared" si="9"/>
        <v>25.4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35</v>
      </c>
      <c r="M190" s="283">
        <f>SUM(M4:M189)</f>
        <v>428.7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17</v>
      </c>
      <c r="L195" s="286" t="s">
        <v>18</v>
      </c>
      <c r="M195" s="286" t="s">
        <v>19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155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25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7</v>
      </c>
      <c r="K7" s="33">
        <v>13</v>
      </c>
      <c r="L7" s="33"/>
      <c r="M7" s="33">
        <v>1</v>
      </c>
      <c r="N7" s="33">
        <v>1</v>
      </c>
      <c r="O7" s="33">
        <v>3</v>
      </c>
      <c r="P7" s="33">
        <v>4</v>
      </c>
      <c r="Q7" s="43">
        <v>0.39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233.333333333333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155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25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8</v>
      </c>
      <c r="K13" s="33"/>
      <c r="L13" s="33"/>
      <c r="M13" s="33">
        <v>2</v>
      </c>
      <c r="N13" s="33">
        <v>3</v>
      </c>
      <c r="O13" s="33">
        <v>3</v>
      </c>
      <c r="P13" s="33">
        <v>4</v>
      </c>
      <c r="Q13" s="43">
        <v>1.03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3</v>
      </c>
      <c r="Q15" s="43">
        <v>0.12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147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147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147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9</v>
      </c>
      <c r="Q20" s="349">
        <v>0.25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3</v>
      </c>
      <c r="O21" s="335">
        <v>3</v>
      </c>
      <c r="P21" s="335">
        <v>4</v>
      </c>
      <c r="Q21" s="353">
        <v>0.38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>
        <v>1</v>
      </c>
      <c r="N23" s="33">
        <v>2</v>
      </c>
      <c r="O23" s="33">
        <v>4</v>
      </c>
      <c r="P23" s="33">
        <v>4</v>
      </c>
      <c r="Q23" s="43">
        <v>0.84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5</v>
      </c>
      <c r="Q25" s="48">
        <v>0.18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110</v>
      </c>
      <c r="K28" s="33"/>
      <c r="L28" s="33"/>
      <c r="M28" s="33"/>
      <c r="N28" s="33">
        <v>1</v>
      </c>
      <c r="O28" s="33">
        <v>4</v>
      </c>
      <c r="P28" s="33">
        <v>10</v>
      </c>
      <c r="Q28" s="43">
        <v>0.37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>
        <v>3</v>
      </c>
      <c r="N29" s="33">
        <v>8</v>
      </c>
      <c r="O29" s="33">
        <v>13</v>
      </c>
      <c r="P29" s="33">
        <v>16</v>
      </c>
      <c r="Q29" s="43">
        <v>1.71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147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147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147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147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25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>
        <v>1</v>
      </c>
      <c r="N38" s="329">
        <v>1</v>
      </c>
      <c r="O38" s="329">
        <v>1</v>
      </c>
      <c r="P38" s="329">
        <v>1</v>
      </c>
      <c r="Q38" s="344">
        <v>0.27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233.333333333333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147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3266.66666666667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33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25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33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155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25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147</v>
      </c>
      <c r="F47" s="9"/>
      <c r="G47" s="10" t="s">
        <v>976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33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155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132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25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147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33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25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33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25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139</v>
      </c>
      <c r="F60" s="321"/>
      <c r="G60" s="322" t="s">
        <v>1015</v>
      </c>
      <c r="H60" s="323">
        <v>999</v>
      </c>
      <c r="I60" s="336">
        <v>42</v>
      </c>
      <c r="J60" s="337"/>
      <c r="K60" s="338">
        <v>157</v>
      </c>
      <c r="L60" s="338"/>
      <c r="M60" s="338">
        <v>2</v>
      </c>
      <c r="N60" s="338">
        <v>2</v>
      </c>
      <c r="O60" s="338">
        <v>3</v>
      </c>
      <c r="P60" s="338">
        <v>3</v>
      </c>
      <c r="Q60" s="357">
        <v>0.59</v>
      </c>
      <c r="R60" s="358">
        <f>IF($A$1="补货",IF(V60="FBA",I60,0)+K60+L60,IF(V60="FBA",I60,J60))</f>
        <v>199</v>
      </c>
      <c r="S60" s="359"/>
      <c r="T60" s="359">
        <f t="shared" si="2"/>
        <v>199</v>
      </c>
      <c r="U60" s="338">
        <f t="shared" si="3"/>
        <v>2361.01694915254</v>
      </c>
      <c r="V60" s="360" t="s">
        <v>31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147</v>
      </c>
      <c r="F68" s="9"/>
      <c r="G68" s="10" t="s">
        <v>1044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33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>
        <v>2</v>
      </c>
      <c r="N69" s="33">
        <v>5</v>
      </c>
      <c r="O69" s="33">
        <v>5</v>
      </c>
      <c r="P69" s="33">
        <v>9</v>
      </c>
      <c r="Q69" s="43">
        <v>0.97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1039.17525773196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33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147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7</v>
      </c>
      <c r="K80" s="33">
        <v>50</v>
      </c>
      <c r="L80" s="33"/>
      <c r="M80" s="33">
        <v>2</v>
      </c>
      <c r="N80" s="33">
        <v>2</v>
      </c>
      <c r="O80" s="33">
        <v>3</v>
      </c>
      <c r="P80" s="33">
        <v>8</v>
      </c>
      <c r="Q80" s="43">
        <v>0.67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522.388059701492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147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9</v>
      </c>
      <c r="K84" s="329">
        <v>90</v>
      </c>
      <c r="L84" s="329"/>
      <c r="M84" s="329">
        <v>1</v>
      </c>
      <c r="N84" s="329">
        <v>1</v>
      </c>
      <c r="O84" s="329">
        <v>3</v>
      </c>
      <c r="P84" s="329">
        <v>4</v>
      </c>
      <c r="Q84" s="344">
        <v>0.39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1615.38461538462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147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147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147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147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1163</v>
      </c>
      <c r="D105" s="291" t="s">
        <v>1164</v>
      </c>
      <c r="E105" s="291" t="s">
        <v>147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1169</v>
      </c>
      <c r="D107" s="302" t="s">
        <v>1170</v>
      </c>
      <c r="E107" s="302" t="s">
        <v>147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8</v>
      </c>
      <c r="J108" s="337"/>
      <c r="K108" s="338">
        <v>15</v>
      </c>
      <c r="L108" s="338"/>
      <c r="M108" s="338">
        <v>3</v>
      </c>
      <c r="N108" s="338">
        <v>13</v>
      </c>
      <c r="O108" s="338">
        <v>22</v>
      </c>
      <c r="P108" s="338">
        <v>36</v>
      </c>
      <c r="Q108" s="357">
        <v>2.69</v>
      </c>
      <c r="R108" s="358">
        <f>IF($A$1="补货",IF(V108="FBA",I108,0)+K108+L108,IF(V108="FBA",I108,J108))</f>
        <v>23</v>
      </c>
      <c r="S108" s="359"/>
      <c r="T108" s="359">
        <f t="shared" si="4"/>
        <v>23</v>
      </c>
      <c r="U108" s="338">
        <f t="shared" si="5"/>
        <v>59.8513011152416</v>
      </c>
      <c r="V108" s="360" t="s">
        <v>31</v>
      </c>
    </row>
    <row r="109" customHeight="1" spans="2:22">
      <c r="B109" s="293"/>
      <c r="C109" s="294" t="s">
        <v>1175</v>
      </c>
      <c r="D109" s="295" t="s">
        <v>1176</v>
      </c>
      <c r="E109" s="295" t="s">
        <v>25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147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140</v>
      </c>
      <c r="F111" s="18"/>
      <c r="G111" s="292" t="s">
        <v>1183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155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25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140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147</v>
      </c>
      <c r="F115" s="305"/>
      <c r="G115" s="316" t="s">
        <v>1195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140</v>
      </c>
      <c r="F116" s="18"/>
      <c r="G116" s="292" t="s">
        <v>1198</v>
      </c>
      <c r="H116" s="20">
        <v>999</v>
      </c>
      <c r="I116" s="34"/>
      <c r="J116" s="35">
        <v>23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>
        <v>1</v>
      </c>
      <c r="N121" s="39">
        <v>1</v>
      </c>
      <c r="O121" s="39">
        <v>1</v>
      </c>
      <c r="P121" s="39">
        <v>1</v>
      </c>
      <c r="Q121" s="48">
        <v>0.27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147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140</v>
      </c>
      <c r="F123" s="18"/>
      <c r="G123" s="292" t="s">
        <v>1224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/>
      <c r="O123" s="36">
        <v>1</v>
      </c>
      <c r="P123" s="36">
        <v>1</v>
      </c>
      <c r="Q123" s="341">
        <v>0.05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2100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/>
      <c r="J124" s="328">
        <v>5</v>
      </c>
      <c r="K124" s="329">
        <v>9</v>
      </c>
      <c r="L124" s="329"/>
      <c r="M124" s="329">
        <v>5</v>
      </c>
      <c r="N124" s="329">
        <v>8</v>
      </c>
      <c r="O124" s="329">
        <v>16</v>
      </c>
      <c r="P124" s="329">
        <v>17</v>
      </c>
      <c r="Q124" s="344">
        <v>2.83</v>
      </c>
      <c r="R124" s="345">
        <f>IF($A$1="补货",IF(V124="FBA",I124,0)+K124+L124,IF(V124="FBA",I124,J124))</f>
        <v>9</v>
      </c>
      <c r="S124" s="346"/>
      <c r="T124" s="346">
        <f t="shared" si="4"/>
        <v>9</v>
      </c>
      <c r="U124" s="329">
        <f t="shared" si="5"/>
        <v>22.2614840989399</v>
      </c>
      <c r="V124" s="347" t="s">
        <v>523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2</v>
      </c>
      <c r="J125" s="32"/>
      <c r="K125" s="33">
        <v>-16</v>
      </c>
      <c r="L125" s="33"/>
      <c r="M125" s="33">
        <v>4</v>
      </c>
      <c r="N125" s="33">
        <v>8</v>
      </c>
      <c r="O125" s="33">
        <v>14</v>
      </c>
      <c r="P125" s="33">
        <v>20</v>
      </c>
      <c r="Q125" s="43">
        <v>2.31</v>
      </c>
      <c r="R125" s="44">
        <f>IF($A$1="补货",IF(V125="FBA",I125,0)+K125+L125,IF(V125="FBA",I125,J125))</f>
        <v>-14</v>
      </c>
      <c r="S125" s="45"/>
      <c r="T125" s="45">
        <f t="shared" si="4"/>
        <v>-14</v>
      </c>
      <c r="U125" s="33">
        <f t="shared" si="5"/>
        <v>-42.4242424242424</v>
      </c>
      <c r="V125" s="46" t="s">
        <v>31</v>
      </c>
    </row>
    <row r="126" customHeight="1" spans="2:22">
      <c r="B126" s="299"/>
      <c r="C126" s="7" t="s">
        <v>1233</v>
      </c>
      <c r="D126" s="8" t="s">
        <v>1234</v>
      </c>
      <c r="E126" s="8" t="s">
        <v>147</v>
      </c>
      <c r="F126" s="9"/>
      <c r="G126" s="10" t="s">
        <v>1235</v>
      </c>
      <c r="H126" s="11">
        <v>1480</v>
      </c>
      <c r="I126" s="31">
        <v>2</v>
      </c>
      <c r="J126" s="32"/>
      <c r="K126" s="33">
        <v>86</v>
      </c>
      <c r="L126" s="33"/>
      <c r="M126" s="33">
        <v>3</v>
      </c>
      <c r="N126" s="33">
        <v>6</v>
      </c>
      <c r="O126" s="33">
        <v>9</v>
      </c>
      <c r="P126" s="33">
        <v>18</v>
      </c>
      <c r="Q126" s="43">
        <v>1.82</v>
      </c>
      <c r="R126" s="44">
        <f>IF($A$1="补货",IF(V126="FBA",I126,0)+K126+L126,IF(V126="FBA",I126,J126))</f>
        <v>88</v>
      </c>
      <c r="S126" s="45"/>
      <c r="T126" s="45">
        <f t="shared" si="4"/>
        <v>88</v>
      </c>
      <c r="U126" s="33">
        <f t="shared" si="5"/>
        <v>338.461538461538</v>
      </c>
      <c r="V126" s="46" t="s">
        <v>31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/>
      <c r="J127" s="38">
        <v>20</v>
      </c>
      <c r="K127" s="39">
        <v>163</v>
      </c>
      <c r="L127" s="39"/>
      <c r="M127" s="39">
        <v>1</v>
      </c>
      <c r="N127" s="39">
        <v>8</v>
      </c>
      <c r="O127" s="39">
        <v>17</v>
      </c>
      <c r="P127" s="39">
        <v>29</v>
      </c>
      <c r="Q127" s="48">
        <v>1.76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648.295454545455</v>
      </c>
      <c r="V127" s="51" t="s">
        <v>523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 t="str">
        <f t="shared" ref="U128:U145" si="7">IF(Q128&gt;0,T128/Q128*7,"-")</f>
        <v>-</v>
      </c>
      <c r="V128" s="347" t="s">
        <v>31</v>
      </c>
    </row>
    <row r="129" customHeight="1" spans="2:22">
      <c r="B129" s="299"/>
      <c r="C129" s="7" t="s">
        <v>1243</v>
      </c>
      <c r="D129" s="8" t="s">
        <v>1244</v>
      </c>
      <c r="E129" s="8" t="s">
        <v>25</v>
      </c>
      <c r="F129" s="9"/>
      <c r="G129" s="10" t="s">
        <v>1245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7</v>
      </c>
      <c r="O129" s="33">
        <v>14</v>
      </c>
      <c r="P129" s="33">
        <v>19</v>
      </c>
      <c r="Q129" s="43">
        <v>1.43</v>
      </c>
      <c r="R129" s="44">
        <f>IF($A$1="补货",IF(V129="FBA",I129,0)+K129+L129,IF(V129="FBA",I129,J129))</f>
        <v>63</v>
      </c>
      <c r="S129" s="45"/>
      <c r="T129" s="45">
        <f t="shared" si="6"/>
        <v>63</v>
      </c>
      <c r="U129" s="33">
        <f t="shared" si="7"/>
        <v>308.391608391608</v>
      </c>
      <c r="V129" s="46" t="s">
        <v>31</v>
      </c>
    </row>
    <row r="130" customHeight="1" spans="2:22">
      <c r="B130" s="299"/>
      <c r="C130" s="7" t="s">
        <v>1246</v>
      </c>
      <c r="D130" s="8" t="s">
        <v>1247</v>
      </c>
      <c r="E130" s="8" t="s">
        <v>147</v>
      </c>
      <c r="F130" s="9"/>
      <c r="G130" s="10" t="s">
        <v>1248</v>
      </c>
      <c r="H130" s="11">
        <v>798</v>
      </c>
      <c r="I130" s="31">
        <v>31</v>
      </c>
      <c r="J130" s="32"/>
      <c r="K130" s="33">
        <v>125</v>
      </c>
      <c r="L130" s="33"/>
      <c r="M130" s="33">
        <v>15</v>
      </c>
      <c r="N130" s="33">
        <v>44</v>
      </c>
      <c r="O130" s="33">
        <v>69</v>
      </c>
      <c r="P130" s="33">
        <v>100</v>
      </c>
      <c r="Q130" s="43">
        <v>10</v>
      </c>
      <c r="R130" s="44">
        <f>IF($A$1="补货",IF(V130="FBA",I130,0)+K130+L130,IF(V130="FBA",I130,J130))</f>
        <v>156</v>
      </c>
      <c r="S130" s="45"/>
      <c r="T130" s="45">
        <f t="shared" si="6"/>
        <v>156</v>
      </c>
      <c r="U130" s="33">
        <f t="shared" si="7"/>
        <v>109.2</v>
      </c>
      <c r="V130" s="46" t="s">
        <v>31</v>
      </c>
    </row>
    <row r="131" customHeight="1" spans="2:22">
      <c r="B131" s="299"/>
      <c r="C131" s="7" t="s">
        <v>1249</v>
      </c>
      <c r="D131" s="8" t="s">
        <v>1250</v>
      </c>
      <c r="E131" s="8" t="s">
        <v>140</v>
      </c>
      <c r="F131" s="9"/>
      <c r="G131" s="10" t="s">
        <v>1251</v>
      </c>
      <c r="H131" s="11">
        <v>798</v>
      </c>
      <c r="I131" s="31">
        <v>18</v>
      </c>
      <c r="J131" s="32"/>
      <c r="K131" s="33">
        <v>65</v>
      </c>
      <c r="L131" s="33"/>
      <c r="M131" s="33">
        <v>5</v>
      </c>
      <c r="N131" s="33">
        <v>19</v>
      </c>
      <c r="O131" s="33">
        <v>46</v>
      </c>
      <c r="P131" s="33">
        <v>62</v>
      </c>
      <c r="Q131" s="43">
        <v>4.65</v>
      </c>
      <c r="R131" s="44">
        <f>IF($A$1="补货",IF(V131="FBA",I131,0)+K131+L131,IF(V131="FBA",I131,J131))</f>
        <v>83</v>
      </c>
      <c r="S131" s="45"/>
      <c r="T131" s="45">
        <f t="shared" si="6"/>
        <v>83</v>
      </c>
      <c r="U131" s="33">
        <f t="shared" si="7"/>
        <v>124.94623655914</v>
      </c>
      <c r="V131" s="46" t="s">
        <v>31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9</v>
      </c>
      <c r="J132" s="32"/>
      <c r="K132" s="33">
        <v>120</v>
      </c>
      <c r="L132" s="33"/>
      <c r="M132" s="33">
        <v>1</v>
      </c>
      <c r="N132" s="33">
        <v>5</v>
      </c>
      <c r="O132" s="33">
        <v>8</v>
      </c>
      <c r="P132" s="33">
        <v>19</v>
      </c>
      <c r="Q132" s="43">
        <v>1.43</v>
      </c>
      <c r="R132" s="44">
        <f>IF($A$1="补货",IF(V132="FBA",I132,0)+K132+L132,IF(V132="FBA",I132,J132))</f>
        <v>129</v>
      </c>
      <c r="S132" s="45"/>
      <c r="T132" s="45">
        <f t="shared" si="6"/>
        <v>129</v>
      </c>
      <c r="U132" s="33">
        <f t="shared" si="7"/>
        <v>631.468531468532</v>
      </c>
      <c r="V132" s="46" t="s">
        <v>31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1</v>
      </c>
      <c r="O133" s="36">
        <v>10</v>
      </c>
      <c r="P133" s="36">
        <v>14</v>
      </c>
      <c r="Q133" s="341">
        <v>0.64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765.625</v>
      </c>
      <c r="V133" s="47" t="s">
        <v>31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14</v>
      </c>
      <c r="J134" s="32"/>
      <c r="K134" s="33">
        <v>-10</v>
      </c>
      <c r="L134" s="33"/>
      <c r="M134" s="33">
        <v>2</v>
      </c>
      <c r="N134" s="33">
        <v>6</v>
      </c>
      <c r="O134" s="33">
        <v>6</v>
      </c>
      <c r="P134" s="33">
        <v>7</v>
      </c>
      <c r="Q134" s="408">
        <v>1.04</v>
      </c>
      <c r="R134" s="44">
        <f>IF($A$1="补货",IF(V134="FBA",I134,0)+K134+L134,IF(V134="FBA",I134,J134))</f>
        <v>4</v>
      </c>
      <c r="S134" s="45"/>
      <c r="T134" s="45">
        <f t="shared" si="6"/>
        <v>4</v>
      </c>
      <c r="U134" s="33">
        <f t="shared" si="7"/>
        <v>26.9230769230769</v>
      </c>
      <c r="V134" s="46" t="s">
        <v>31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4</v>
      </c>
      <c r="J135" s="35"/>
      <c r="K135" s="36">
        <v>-6</v>
      </c>
      <c r="L135" s="36"/>
      <c r="M135" s="36">
        <v>5</v>
      </c>
      <c r="N135" s="36">
        <v>9</v>
      </c>
      <c r="O135" s="36">
        <v>9</v>
      </c>
      <c r="P135" s="36">
        <v>9</v>
      </c>
      <c r="Q135" s="341">
        <v>2.53</v>
      </c>
      <c r="R135" s="342">
        <f>IF($A$1="补货",IF(V135="FBA",I135,0)+K135+L135,IF(V135="FBA",I135,J135))</f>
        <v>-2</v>
      </c>
      <c r="S135" s="343"/>
      <c r="T135" s="343">
        <f t="shared" si="6"/>
        <v>-2</v>
      </c>
      <c r="U135" s="36">
        <f t="shared" si="7"/>
        <v>-5.53359683794466</v>
      </c>
      <c r="V135" s="47" t="s">
        <v>31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1269</v>
      </c>
      <c r="D137" s="8" t="s">
        <v>1270</v>
      </c>
      <c r="E137" s="8" t="s">
        <v>147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>
        <v>2</v>
      </c>
      <c r="N137" s="33">
        <v>2</v>
      </c>
      <c r="O137" s="33">
        <v>2</v>
      </c>
      <c r="P137" s="33">
        <v>2</v>
      </c>
      <c r="Q137" s="43">
        <v>0.54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233.333333333333</v>
      </c>
      <c r="V137" s="46" t="s">
        <v>31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1275</v>
      </c>
      <c r="D139" s="8" t="s">
        <v>1276</v>
      </c>
      <c r="E139" s="8" t="s">
        <v>140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>
        <v>1</v>
      </c>
      <c r="N139" s="33">
        <v>2</v>
      </c>
      <c r="O139" s="33">
        <v>2</v>
      </c>
      <c r="P139" s="33">
        <v>2</v>
      </c>
      <c r="Q139" s="43">
        <v>0.39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323.076923076923</v>
      </c>
      <c r="V139" s="46" t="s">
        <v>31</v>
      </c>
    </row>
    <row r="140" customHeight="1" spans="2:22">
      <c r="B140" s="299"/>
      <c r="C140" s="7" t="s">
        <v>1278</v>
      </c>
      <c r="D140" s="8" t="s">
        <v>1279</v>
      </c>
      <c r="E140" s="8" t="s">
        <v>25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4</v>
      </c>
      <c r="J141" s="38"/>
      <c r="K141" s="39">
        <v>5</v>
      </c>
      <c r="L141" s="39"/>
      <c r="M141" s="39">
        <v>1</v>
      </c>
      <c r="N141" s="39">
        <v>1</v>
      </c>
      <c r="O141" s="39">
        <v>1</v>
      </c>
      <c r="P141" s="39">
        <v>1</v>
      </c>
      <c r="Q141" s="48">
        <v>0.27</v>
      </c>
      <c r="R141" s="342">
        <f>IF($A$1="补货",IF(V141="FBA",I141,0)+K141+L141,IF(V141="FBA",I141,J141))</f>
        <v>9</v>
      </c>
      <c r="S141" s="50"/>
      <c r="T141" s="50">
        <f t="shared" si="6"/>
        <v>9</v>
      </c>
      <c r="U141" s="39">
        <f t="shared" si="7"/>
        <v>233.333333333333</v>
      </c>
      <c r="V141" s="51" t="s">
        <v>31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147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147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147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147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33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>
        <v>1</v>
      </c>
      <c r="O163" s="407">
        <v>2</v>
      </c>
      <c r="P163" s="407">
        <v>2</v>
      </c>
      <c r="Q163" s="409">
        <v>0.17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1</v>
      </c>
      <c r="Q167" s="341">
        <v>0.12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1166.66666666667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3</v>
      </c>
      <c r="K183" s="338"/>
      <c r="L183" s="338"/>
      <c r="M183" s="338">
        <v>3</v>
      </c>
      <c r="N183" s="338">
        <v>6</v>
      </c>
      <c r="O183" s="338">
        <v>9</v>
      </c>
      <c r="P183" s="338">
        <v>11</v>
      </c>
      <c r="Q183" s="357">
        <v>2.41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2</v>
      </c>
      <c r="P184" s="36">
        <v>4</v>
      </c>
      <c r="Q184" s="341">
        <v>0.27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4</v>
      </c>
      <c r="K193" s="39">
        <v>10</v>
      </c>
      <c r="L193" s="39"/>
      <c r="M193" s="39">
        <v>1</v>
      </c>
      <c r="N193" s="39">
        <v>3</v>
      </c>
      <c r="O193" s="39">
        <v>5</v>
      </c>
      <c r="P193" s="39">
        <v>5</v>
      </c>
      <c r="Q193" s="48">
        <v>0.61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114.754098360656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>
        <v>1</v>
      </c>
      <c r="N195" s="39">
        <v>1</v>
      </c>
      <c r="O195" s="39">
        <v>1</v>
      </c>
      <c r="P195" s="39">
        <v>1</v>
      </c>
      <c r="Q195" s="48">
        <v>0.27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4</v>
      </c>
      <c r="O198" s="407">
        <v>7</v>
      </c>
      <c r="P198" s="407">
        <v>9</v>
      </c>
      <c r="Q198" s="409">
        <v>0.67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156.716417910448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147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2022-06-20T08:07:33Z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2052-11.1.0.11805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